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Mokry\Desktop\OMOSRI\VZ\2025\DS - dveře EPS\"/>
    </mc:Choice>
  </mc:AlternateContent>
  <xr:revisionPtr revIDLastSave="0" documentId="13_ncr:1_{48315AF9-9B58-4930-AF04-3ED0A53636BD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Pol'!$A$1:$Y$104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G8" i="12" s="1"/>
  <c r="I9" i="12"/>
  <c r="K9" i="12"/>
  <c r="K8" i="12" s="1"/>
  <c r="O9" i="12"/>
  <c r="Q9" i="12"/>
  <c r="Q8" i="12" s="1"/>
  <c r="V9" i="12"/>
  <c r="G11" i="12"/>
  <c r="M11" i="12" s="1"/>
  <c r="I11" i="12"/>
  <c r="K11" i="12"/>
  <c r="O11" i="12"/>
  <c r="Q11" i="12"/>
  <c r="V11" i="12"/>
  <c r="G18" i="12"/>
  <c r="I18" i="12"/>
  <c r="I17" i="12" s="1"/>
  <c r="K18" i="12"/>
  <c r="K17" i="12" s="1"/>
  <c r="M18" i="12"/>
  <c r="O18" i="12"/>
  <c r="Q18" i="12"/>
  <c r="Q17" i="12" s="1"/>
  <c r="V18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9" i="12"/>
  <c r="I29" i="12"/>
  <c r="I28" i="12" s="1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3" i="12"/>
  <c r="G28" i="12" s="1"/>
  <c r="I51" i="1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44" i="12"/>
  <c r="I44" i="12"/>
  <c r="K44" i="12"/>
  <c r="M44" i="12"/>
  <c r="O44" i="12"/>
  <c r="Q44" i="12"/>
  <c r="V44" i="12"/>
  <c r="G46" i="12"/>
  <c r="I52" i="1" s="1"/>
  <c r="I46" i="12"/>
  <c r="O46" i="12"/>
  <c r="G47" i="12"/>
  <c r="M47" i="12" s="1"/>
  <c r="M46" i="12" s="1"/>
  <c r="I47" i="12"/>
  <c r="K47" i="12"/>
  <c r="K46" i="12" s="1"/>
  <c r="O47" i="12"/>
  <c r="Q47" i="12"/>
  <c r="Q46" i="12" s="1"/>
  <c r="V47" i="12"/>
  <c r="V46" i="12" s="1"/>
  <c r="G48" i="12"/>
  <c r="I53" i="1" s="1"/>
  <c r="I17" i="1" s="1"/>
  <c r="I48" i="12"/>
  <c r="G49" i="12"/>
  <c r="I49" i="12"/>
  <c r="K49" i="12"/>
  <c r="M49" i="12"/>
  <c r="M48" i="12" s="1"/>
  <c r="O49" i="12"/>
  <c r="Q49" i="12"/>
  <c r="V49" i="12"/>
  <c r="V48" i="12" s="1"/>
  <c r="G52" i="12"/>
  <c r="M52" i="12" s="1"/>
  <c r="I52" i="12"/>
  <c r="K52" i="12"/>
  <c r="K48" i="12" s="1"/>
  <c r="O52" i="12"/>
  <c r="O48" i="12" s="1"/>
  <c r="Q52" i="12"/>
  <c r="V52" i="12"/>
  <c r="G54" i="12"/>
  <c r="M54" i="12" s="1"/>
  <c r="I54" i="12"/>
  <c r="K54" i="12"/>
  <c r="O54" i="12"/>
  <c r="Q54" i="12"/>
  <c r="V54" i="12"/>
  <c r="G55" i="12"/>
  <c r="I55" i="12"/>
  <c r="I53" i="12" s="1"/>
  <c r="K55" i="12"/>
  <c r="K53" i="12" s="1"/>
  <c r="M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G53" i="12" s="1"/>
  <c r="I54" i="1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55" i="1" s="1"/>
  <c r="G66" i="12"/>
  <c r="M66" i="12" s="1"/>
  <c r="M65" i="12" s="1"/>
  <c r="I66" i="12"/>
  <c r="I65" i="12" s="1"/>
  <c r="K66" i="12"/>
  <c r="K65" i="12" s="1"/>
  <c r="O66" i="12"/>
  <c r="O65" i="12" s="1"/>
  <c r="Q66" i="12"/>
  <c r="Q65" i="12" s="1"/>
  <c r="V66" i="12"/>
  <c r="V65" i="12" s="1"/>
  <c r="G72" i="12"/>
  <c r="I56" i="1" s="1"/>
  <c r="I18" i="1" s="1"/>
  <c r="G73" i="12"/>
  <c r="M73" i="12" s="1"/>
  <c r="I73" i="12"/>
  <c r="K73" i="12"/>
  <c r="O73" i="12"/>
  <c r="Q73" i="12"/>
  <c r="V73" i="12"/>
  <c r="V72" i="12" s="1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V82" i="12" s="1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58" i="1" s="1"/>
  <c r="I19" i="1" s="1"/>
  <c r="Q91" i="12"/>
  <c r="G92" i="12"/>
  <c r="I92" i="12"/>
  <c r="I91" i="12" s="1"/>
  <c r="K92" i="12"/>
  <c r="K91" i="12" s="1"/>
  <c r="M92" i="12"/>
  <c r="M91" i="12" s="1"/>
  <c r="O92" i="12"/>
  <c r="O91" i="12" s="1"/>
  <c r="Q92" i="12"/>
  <c r="V92" i="12"/>
  <c r="V91" i="12" s="1"/>
  <c r="AE94" i="12"/>
  <c r="F40" i="1" s="1"/>
  <c r="AF94" i="12"/>
  <c r="G40" i="1" s="1"/>
  <c r="I20" i="1"/>
  <c r="H40" i="1" l="1"/>
  <c r="I40" i="1" s="1"/>
  <c r="O53" i="12"/>
  <c r="V53" i="12"/>
  <c r="V8" i="12"/>
  <c r="F41" i="1"/>
  <c r="Q53" i="12"/>
  <c r="V28" i="12"/>
  <c r="G41" i="1"/>
  <c r="Q82" i="12"/>
  <c r="Q72" i="12"/>
  <c r="Q48" i="12"/>
  <c r="Q28" i="12"/>
  <c r="O8" i="12"/>
  <c r="I49" i="1"/>
  <c r="I82" i="12"/>
  <c r="M82" i="12"/>
  <c r="O72" i="12"/>
  <c r="M33" i="12"/>
  <c r="O28" i="12"/>
  <c r="M9" i="12"/>
  <c r="M8" i="12" s="1"/>
  <c r="K72" i="12"/>
  <c r="M28" i="12"/>
  <c r="I72" i="12"/>
  <c r="K28" i="12"/>
  <c r="I8" i="12"/>
  <c r="K82" i="12"/>
  <c r="F39" i="1"/>
  <c r="V17" i="12"/>
  <c r="G39" i="1"/>
  <c r="G42" i="1" s="1"/>
  <c r="G25" i="1" s="1"/>
  <c r="A25" i="1" s="1"/>
  <c r="A26" i="1" s="1"/>
  <c r="O82" i="12"/>
  <c r="O17" i="12"/>
  <c r="M17" i="12"/>
  <c r="M72" i="12"/>
  <c r="M60" i="12"/>
  <c r="M53" i="12" s="1"/>
  <c r="G17" i="12"/>
  <c r="I50" i="1" s="1"/>
  <c r="I59" i="1" s="1"/>
  <c r="G82" i="12"/>
  <c r="I57" i="1" s="1"/>
  <c r="J28" i="1"/>
  <c r="J26" i="1"/>
  <c r="G38" i="1"/>
  <c r="F38" i="1"/>
  <c r="J23" i="1"/>
  <c r="J24" i="1"/>
  <c r="J25" i="1"/>
  <c r="J27" i="1"/>
  <c r="E24" i="1"/>
  <c r="E26" i="1"/>
  <c r="J52" i="1" l="1"/>
  <c r="J58" i="1"/>
  <c r="J55" i="1"/>
  <c r="J50" i="1"/>
  <c r="J56" i="1"/>
  <c r="J53" i="1"/>
  <c r="J57" i="1"/>
  <c r="J54" i="1"/>
  <c r="J51" i="1"/>
  <c r="J49" i="1"/>
  <c r="G26" i="1"/>
  <c r="H41" i="1"/>
  <c r="I41" i="1" s="1"/>
  <c r="H39" i="1"/>
  <c r="F42" i="1"/>
  <c r="I16" i="1"/>
  <c r="I21" i="1" s="1"/>
  <c r="G94" i="12"/>
  <c r="J59" i="1" l="1"/>
  <c r="G23" i="1"/>
  <c r="A23" i="1" s="1"/>
  <c r="G28" i="1"/>
  <c r="I39" i="1"/>
  <c r="I42" i="1" s="1"/>
  <c r="H42" i="1"/>
  <c r="J41" i="1" l="1"/>
  <c r="J40" i="1"/>
  <c r="J39" i="1"/>
  <c r="J42" i="1" s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Tomáš Kratina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<sst xmlns="http://schemas.openxmlformats.org/spreadsheetml/2006/main" count="585" uniqueCount="245">
  <si>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</si>
  <si>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</si>
  <si>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</si>
  <si>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</si>
  <si>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</si>
  <si>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</si>
  <si>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</si>
  <si>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</si>
  <si>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</si>
  <si>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</si>
  <si>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</si>
  <si>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</si>
  <si>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</si>
  <si>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</si>
  <si>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</si>
  <si>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</si>
  <si>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</si>
  <si>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</si>
  <si>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</si>
  <si>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</si>
  <si>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</si>
  <si>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</si>
  <si>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</si>
  <si>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</si>
  <si>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</si>
  <si>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</si>
  <si>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</si>
  <si>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</si>
  <si>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</si>
  <si>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</si>
  <si>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</si>
  <si>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</si>
  <si>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</si>
  <si>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</si>
  <si>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</si>
  <si>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</si>
  <si>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</si>
  <si>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</si>
  <si>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</si>
  <si>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</si>
  <si>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</si>
  <si>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</si>
  <si>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</si>
  <si>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</si>
  <si>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Stavební rozpočet</t>
  </si>
  <si>
    <t>01</t>
  </si>
  <si>
    <t>Výměna chodbových dveří</t>
  </si>
  <si>
    <t>Objekt:</t>
  </si>
  <si>
    <t>Rozpočet:</t>
  </si>
  <si>
    <t>1539</t>
  </si>
  <si>
    <t>DS Chlumec</t>
  </si>
  <si>
    <t>Statutární město Ústí nad Labem</t>
  </si>
  <si>
    <t>Velká Hradební 2336/8</t>
  </si>
  <si>
    <t>Ústí nad Labem</t>
  </si>
  <si>
    <t>40001</t>
  </si>
  <si>
    <t>00081531</t>
  </si>
  <si>
    <t>CZ00081531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</si>
  <si>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</si>
  <si>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</si>
  <si>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</si>
  <si>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</si>
  <si>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</si>
  <si>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</si>
  <si>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</si>
  <si>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</si>
  <si>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</si>
  <si>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</si>
  <si>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</si>
  <si>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99</t>
  </si>
  <si>
    <t>Staveništní přesun hmot</t>
  </si>
  <si>
    <t>766</t>
  </si>
  <si>
    <t>Konstrukce truhlářské, okna a dveře</t>
  </si>
  <si>
    <t>767</t>
  </si>
  <si>
    <t>Konstrukce zámečnické</t>
  </si>
  <si>
    <t>787</t>
  </si>
  <si>
    <t>Zasklívání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</si>
  <si>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</si>
  <si>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</si>
  <si>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</si>
  <si>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</si>
  <si>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</si>
  <si>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</si>
  <si>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</si>
  <si>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</si>
  <si>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</si>
  <si>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</si>
  <si>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</si>
  <si>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</si>
  <si>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</si>
  <si>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</si>
  <si>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</si>
  <si>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</si>
  <si>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</si>
  <si>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</si>
  <si>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</si>
  <si>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</si>
  <si>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</si>
  <si>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</si>
  <si>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</si>
  <si>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</si>
  <si>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</si>
  <si>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</si>
  <si>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</si>
  <si>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</si>
  <si>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</si>
  <si>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</si>
  <si>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</si>
  <si>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</si>
  <si>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</si>
  <si>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</si>
  <si>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</si>
  <si>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340271415</t>
  </si>
  <si>
    <t>Zazdívka otvorů pl.0,25 m2, pórobet.tvár.,tl.15 cm</t>
  </si>
  <si>
    <t>kus</t>
  </si>
  <si>
    <t>RTS 25/ I</t>
  </si>
  <si>
    <t>Práce</t>
  </si>
  <si>
    <t>Běžná</t>
  </si>
  <si>
    <t>POL1_</t>
  </si>
  <si>
    <t>D02 : 1</t>
  </si>
  <si>
    <t>VV</t>
  </si>
  <si>
    <t>340271515</t>
  </si>
  <si>
    <t>Zazdívka otvorů pl.do 1 m2, pórobet.tvár.,tl.15 cm</t>
  </si>
  <si>
    <t>m3</t>
  </si>
  <si>
    <t>D07 luxfery : 1,54*0,4*0,15</t>
  </si>
  <si>
    <t>D01 : (1,56*2,1-1,45*2,1)*0,15</t>
  </si>
  <si>
    <t>D02 : (1,24*2,1-1,15*2,1)*0,15</t>
  </si>
  <si>
    <t>D05 : (1,57*2,0-1,45*2,0)*0,15</t>
  </si>
  <si>
    <t>D06 : (1,59*2,1-1,45*2,1)*0,15</t>
  </si>
  <si>
    <t>612401291</t>
  </si>
  <si>
    <t>Omítka malých ploch vnitřních stěn do 0,25 m2 vápennou štukovovou omítkou</t>
  </si>
  <si>
    <t>D02 luxfery : 2</t>
  </si>
  <si>
    <t>D01 : 2</t>
  </si>
  <si>
    <t>D02 : 2</t>
  </si>
  <si>
    <t>D05 : 2</t>
  </si>
  <si>
    <t>D06 : 2</t>
  </si>
  <si>
    <t>612401391</t>
  </si>
  <si>
    <t>Omítka malých ploch vnitřních stěn do 1 m2 vápennou štukovou omítkou</t>
  </si>
  <si>
    <t>D07 : 2</t>
  </si>
  <si>
    <t>612409991</t>
  </si>
  <si>
    <t>Začištění omítek kolem oken,dveří apod.</t>
  </si>
  <si>
    <t>m</t>
  </si>
  <si>
    <t>D01-D09 : (1,45+2,1*2+1,15+2,1*2+1,45+2,1*2+1,0+2,1*2+1,45+2,0*2+1,45+2,1*2+1,45+2,1*2+0,9+2,1*2+0,9+1,97*2)*2</t>
  </si>
  <si>
    <t>962081131</t>
  </si>
  <si>
    <t>Bourání příček ze skleněných tvárnic tl. 10 cm</t>
  </si>
  <si>
    <t>m2</t>
  </si>
  <si>
    <t>D02 : 1,0*0,2</t>
  </si>
  <si>
    <t>D07 : 1,54*0,4</t>
  </si>
  <si>
    <t>968061125</t>
  </si>
  <si>
    <t>Vyvěšení dřevěných dveřních křídel pl. do 2 m2</t>
  </si>
  <si>
    <t>968072455</t>
  </si>
  <si>
    <t>Vybourání kovových dveřních zárubní pl. do 2 m2</t>
  </si>
  <si>
    <t>D08 : 0,9*1,97</t>
  </si>
  <si>
    <t>D09 : 0,9*1,97</t>
  </si>
  <si>
    <t>968072456</t>
  </si>
  <si>
    <t>Vybourání kovových dveřních zárubní pl. nad 2 m2</t>
  </si>
  <si>
    <t>D01 : 1,56*2,02</t>
  </si>
  <si>
    <t>D02 : 1,24*2,02</t>
  </si>
  <si>
    <t>D03 : 1,45*2,03</t>
  </si>
  <si>
    <t>D04 : 1,0*1,97</t>
  </si>
  <si>
    <t>D05 : 1,57*2,08</t>
  </si>
  <si>
    <t>D06 : 1,59*2,185</t>
  </si>
  <si>
    <t>D07 : 1,48*1,97</t>
  </si>
  <si>
    <t>967031132</t>
  </si>
  <si>
    <t>Přisekání rovných ostění cihelných na MVC</t>
  </si>
  <si>
    <t>97,08*0,15</t>
  </si>
  <si>
    <t>999281108</t>
  </si>
  <si>
    <t>Přesun hmot pro opravy a údržbu do výšky 12 m</t>
  </si>
  <si>
    <t>t</t>
  </si>
  <si>
    <t>Přesun hmot</t>
  </si>
  <si>
    <t>POL7_</t>
  </si>
  <si>
    <t>766411821</t>
  </si>
  <si>
    <t>Demontáž obložení stěn palubkami</t>
  </si>
  <si>
    <t>D01 : (0,1+0,15)*1,5</t>
  </si>
  <si>
    <t>D03 : (0,14+0,1+0,17*2)*1,5</t>
  </si>
  <si>
    <t>766411822</t>
  </si>
  <si>
    <t>Demontáž podkladových roštů obložení stěn</t>
  </si>
  <si>
    <t>767646510</t>
  </si>
  <si>
    <t>Montáž dveří protipožárních jednokřídlových, H do 220 cm</t>
  </si>
  <si>
    <t>600000007R</t>
  </si>
  <si>
    <t>Dveře hliníkové protipožární kouřotěsné hladké EI 60 SC DP1 jednokřídlé 900 x 2100 mm, RAL 9010 bílá, plné, kování klika - klika, rám 74 mm - viz. PD</t>
  </si>
  <si>
    <t>Vlastní</t>
  </si>
  <si>
    <t>Indiv</t>
  </si>
  <si>
    <t>Specifikace</t>
  </si>
  <si>
    <t>POL3_</t>
  </si>
  <si>
    <t>Dveře hliníkové protipožární kouřotěsné hladké EI 60 SC DP1 jednokřídlé 1000 x 2100 mm, RAL 9010 bílá, plné, kování klika - klika, rám 74 mm - viz. PD</t>
  </si>
  <si>
    <t>POL12_0</t>
  </si>
  <si>
    <t>767646522</t>
  </si>
  <si>
    <t>Montáž dveří protipožárních dvoukřídlových, H do 220 cm</t>
  </si>
  <si>
    <t>600000005R</t>
  </si>
  <si>
    <t>Dveře hliníkové protipožární kouřotěsné hladké EI 60 SC DP1 dvoukřídlé 1450 x 2100 mm, RAL 9010 bílá, prosklené, kování klika - klika, rám 74 mm - viz. PD</t>
  </si>
  <si>
    <t>600000006R</t>
  </si>
  <si>
    <t>Dveře hliníkové protipožární kouřotěsné hladké EI 60 SC DP1 dvoukřídlé 1150 x 2100 mm, RAL 9010 bílá, prosklené, kování klika - klika, rám 74 mm - viz. PD</t>
  </si>
  <si>
    <t>767649199R01</t>
  </si>
  <si>
    <t>Montáž doplňků dveří, samozavírač hydraulický + aretace</t>
  </si>
  <si>
    <t>54917000R2</t>
  </si>
  <si>
    <t>Samozavírač dveří jednokřídlých hydraulický vč. magnetické aretace EPS - viz. PD</t>
  </si>
  <si>
    <t>767649199R00</t>
  </si>
  <si>
    <t>Montáž doplňků dveří, samozavírač hydraulický + koordinátor otevírání + aretace</t>
  </si>
  <si>
    <t>54917000R1</t>
  </si>
  <si>
    <t>Samozavírač dveří dvoukřídlých hydraulický vč. koordinátoru otevírání křídel a magnetické aretace EPS - viz. PD</t>
  </si>
  <si>
    <t>998767102</t>
  </si>
  <si>
    <t>Přesun hmot pro zámečnické konstr., výšky do 12 m</t>
  </si>
  <si>
    <t>787600801</t>
  </si>
  <si>
    <t>Vysklívání oken a dveří skla plochého o ploše do 1 m2</t>
  </si>
  <si>
    <t>Koeficient Vysklívání 80%: -0,2</t>
  </si>
  <si>
    <t>650010111</t>
  </si>
  <si>
    <t>Montáž elektroinstalační lišty šířky do 40 mm</t>
  </si>
  <si>
    <t>5,0*9</t>
  </si>
  <si>
    <t>34572172</t>
  </si>
  <si>
    <t>Lišta vkládací hranatá LHD 20 x 20 mm, délka 2 m</t>
  </si>
  <si>
    <t>SPCM</t>
  </si>
  <si>
    <t>6,0*9</t>
  </si>
  <si>
    <t>650125143</t>
  </si>
  <si>
    <t xml:space="preserve">Uložení kabelu Cu 3 x 2,5 mm2 do trubky/lišty </t>
  </si>
  <si>
    <t>341118632</t>
  </si>
  <si>
    <t>Kabel s Cu jádrem 1kV 1-CXKH-V 3 x 2,5 mm2</t>
  </si>
  <si>
    <t>650000000R00</t>
  </si>
  <si>
    <t>Úprava stávající elektroinstalace</t>
  </si>
  <si>
    <t>kompl</t>
  </si>
  <si>
    <t>979082111</t>
  </si>
  <si>
    <t>Vnitrostaveništní doprava suti do 10 m</t>
  </si>
  <si>
    <t>Přesun suti</t>
  </si>
  <si>
    <t>POL8_</t>
  </si>
  <si>
    <t>979082121</t>
  </si>
  <si>
    <t>Příplatek k vnitrost. dopravě suti za dalších 5 m</t>
  </si>
  <si>
    <t>979086112</t>
  </si>
  <si>
    <t>Nakládání nebo překládání suti a vybouraných hmot</t>
  </si>
  <si>
    <t>979081111</t>
  </si>
  <si>
    <t>Odvoz suti a vybour. hmot na skládku do 1 km</t>
  </si>
  <si>
    <t>979081121</t>
  </si>
  <si>
    <t>Příplatek k odvozu za každý další 1 km</t>
  </si>
  <si>
    <t>979990107</t>
  </si>
  <si>
    <t>Poplatek za uložení suti - směs betonu, cihel, dřeva, skupina odpadu 170904</t>
  </si>
  <si>
    <t>979990168</t>
  </si>
  <si>
    <t>Poplatek za uložení suti - sklo, skupina odpadu 1702020</t>
  </si>
  <si>
    <t>979951111</t>
  </si>
  <si>
    <t>Výkup kovů - železný šrot tl. do 4 mm</t>
  </si>
  <si>
    <t>VRN</t>
  </si>
  <si>
    <t>Sdružená sazba vedlejších rozpočtových nákladů</t>
  </si>
  <si>
    <t>soubor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</si>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</sst>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="85" zoomScaleNormal="85" zoomScaleSheetLayoutView="75" workbookViewId="0">
      <selection activeCell="I16" sqref="I16:J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8" t="s">
        <v>24</v>
      </c>
      <c r="C2" s="79"/>
      <c r="D2" s="80" t="s">
        <v>49</v>
      </c>
      <c r="E2" s="237" t="s">
        <v>50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0" t="s">
        <v>46</v>
      </c>
      <c r="F3" s="241"/>
      <c r="G3" s="241"/>
      <c r="H3" s="241"/>
      <c r="I3" s="241"/>
      <c r="J3" s="242"/>
    </row>
    <row r="4" spans="1:15" ht="23.25" customHeight="1" x14ac:dyDescent="0.2">
      <c r="A4" s="76">
        <v>6352</v>
      </c>
      <c r="B4" s="83" t="s">
        <v>48</v>
      </c>
      <c r="C4" s="84"/>
      <c r="D4" s="85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D5" s="225" t="s">
        <v>51</v>
      </c>
      <c r="E5" s="226"/>
      <c r="F5" s="226"/>
      <c r="G5" s="226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7" t="s">
        <v>52</v>
      </c>
      <c r="E6" s="228"/>
      <c r="F6" s="228"/>
      <c r="G6" s="228"/>
      <c r="H6" s="18" t="s">
        <v>36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9" t="s">
        <v>53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4"/>
      <c r="E11" s="244"/>
      <c r="F11" s="244"/>
      <c r="G11" s="244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3"/>
      <c r="F15" s="243"/>
      <c r="G15" s="245"/>
      <c r="H15" s="245"/>
      <c r="I15" s="245" t="s">
        <v>31</v>
      </c>
      <c r="J15" s="246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8"/>
      <c r="F16" s="209"/>
      <c r="G16" s="208"/>
      <c r="H16" s="209"/>
      <c r="I16" s="208">
        <f>SUMIF(F49:F58,A16,I49:I58)+SUMIF(F49:F58,"PSU",I49:I58)</f>
        <v>0</v>
      </c>
      <c r="J16" s="210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8"/>
      <c r="F17" s="209"/>
      <c r="G17" s="208"/>
      <c r="H17" s="209"/>
      <c r="I17" s="208">
        <f>SUMIF(F49:F58,A17,I49:I58)</f>
        <v>0</v>
      </c>
      <c r="J17" s="210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8"/>
      <c r="F18" s="209"/>
      <c r="G18" s="208"/>
      <c r="H18" s="209"/>
      <c r="I18" s="208">
        <f>SUMIF(F49:F58,A18,I49:I58)</f>
        <v>0</v>
      </c>
      <c r="J18" s="210"/>
    </row>
    <row r="19" spans="1:10" ht="23.25" customHeight="1" x14ac:dyDescent="0.2">
      <c r="A19" s="141" t="s">
        <v>81</v>
      </c>
      <c r="B19" s="38" t="s">
        <v>29</v>
      </c>
      <c r="C19" s="62"/>
      <c r="D19" s="63"/>
      <c r="E19" s="208"/>
      <c r="F19" s="209"/>
      <c r="G19" s="208"/>
      <c r="H19" s="209"/>
      <c r="I19" s="208">
        <f>SUMIF(F49:F58,A19,I49:I58)</f>
        <v>0</v>
      </c>
      <c r="J19" s="210"/>
    </row>
    <row r="20" spans="1:10" ht="23.25" customHeight="1" x14ac:dyDescent="0.2">
      <c r="A20" s="141" t="s">
        <v>82</v>
      </c>
      <c r="B20" s="38" t="s">
        <v>30</v>
      </c>
      <c r="C20" s="62"/>
      <c r="D20" s="63"/>
      <c r="E20" s="208"/>
      <c r="F20" s="209"/>
      <c r="G20" s="208"/>
      <c r="H20" s="209"/>
      <c r="I20" s="208">
        <f>SUMIF(F49:F58,A20,I49:I58)</f>
        <v>0</v>
      </c>
      <c r="J20" s="21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47"/>
      <c r="G21" s="211"/>
      <c r="H21" s="247"/>
      <c r="I21" s="211">
        <f>SUM(I16:J20)</f>
        <v>0</v>
      </c>
      <c r="J21" s="21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4">
        <f>A25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6">
        <f>CenaCelkem-(ZakladDPHSni+DPHSni+ZakladDPHZakl+DPHZakl)</f>
        <v>0</v>
      </c>
      <c r="H27" s="236"/>
      <c r="I27" s="236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4">
        <f>ZakladDPHSniVypocet+ZakladDPHZaklVypocet</f>
        <v>0</v>
      </c>
      <c r="H28" s="214"/>
      <c r="I28" s="214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13">
        <f>A27</f>
        <v>0</v>
      </c>
      <c r="H29" s="213"/>
      <c r="I29" s="213"/>
      <c r="J29" s="121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57</v>
      </c>
      <c r="C39" s="198"/>
      <c r="D39" s="198"/>
      <c r="E39" s="198"/>
      <c r="F39" s="101">
        <f>'01 1 Pol'!AE94</f>
        <v>0</v>
      </c>
      <c r="G39" s="102">
        <f>'01 1 Pol'!AF94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199" t="s">
        <v>46</v>
      </c>
      <c r="D40" s="199"/>
      <c r="E40" s="199"/>
      <c r="F40" s="106">
        <f>'01 1 Pol'!AE94</f>
        <v>0</v>
      </c>
      <c r="G40" s="107">
        <f>'01 1 Pol'!AF94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198" t="s">
        <v>44</v>
      </c>
      <c r="D41" s="198"/>
      <c r="E41" s="198"/>
      <c r="F41" s="110">
        <f>'01 1 Pol'!AE94</f>
        <v>0</v>
      </c>
      <c r="G41" s="103">
        <f>'01 1 Pol'!AF94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200" t="s">
        <v>58</v>
      </c>
      <c r="C42" s="201"/>
      <c r="D42" s="201"/>
      <c r="E42" s="202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 x14ac:dyDescent="0.25">
      <c r="B46" s="122" t="s">
        <v>60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61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62</v>
      </c>
      <c r="C49" s="196" t="s">
        <v>63</v>
      </c>
      <c r="D49" s="197"/>
      <c r="E49" s="197"/>
      <c r="F49" s="137" t="s">
        <v>26</v>
      </c>
      <c r="G49" s="138"/>
      <c r="H49" s="138"/>
      <c r="I49" s="138">
        <f>'01 1 Pol'!G8</f>
        <v>0</v>
      </c>
      <c r="J49" s="134" t="str">
        <f>IF(I59=0,"",I49/I59*100)</f>
        <v/>
      </c>
    </row>
    <row r="50" spans="1:10" ht="36.75" customHeight="1" x14ac:dyDescent="0.2">
      <c r="A50" s="125"/>
      <c r="B50" s="130" t="s">
        <v>64</v>
      </c>
      <c r="C50" s="196" t="s">
        <v>65</v>
      </c>
      <c r="D50" s="197"/>
      <c r="E50" s="197"/>
      <c r="F50" s="137" t="s">
        <v>26</v>
      </c>
      <c r="G50" s="138"/>
      <c r="H50" s="138"/>
      <c r="I50" s="138">
        <f>'01 1 Pol'!G17</f>
        <v>0</v>
      </c>
      <c r="J50" s="134" t="str">
        <f>IF(I59=0,"",I50/I59*100)</f>
        <v/>
      </c>
    </row>
    <row r="51" spans="1:10" ht="36.75" customHeight="1" x14ac:dyDescent="0.2">
      <c r="A51" s="125"/>
      <c r="B51" s="130" t="s">
        <v>66</v>
      </c>
      <c r="C51" s="196" t="s">
        <v>67</v>
      </c>
      <c r="D51" s="197"/>
      <c r="E51" s="197"/>
      <c r="F51" s="137" t="s">
        <v>26</v>
      </c>
      <c r="G51" s="138"/>
      <c r="H51" s="138"/>
      <c r="I51" s="138">
        <f>'01 1 Pol'!G28</f>
        <v>0</v>
      </c>
      <c r="J51" s="134" t="str">
        <f>IF(I59=0,"",I51/I59*100)</f>
        <v/>
      </c>
    </row>
    <row r="52" spans="1:10" ht="36.75" customHeight="1" x14ac:dyDescent="0.2">
      <c r="A52" s="125"/>
      <c r="B52" s="130" t="s">
        <v>68</v>
      </c>
      <c r="C52" s="196" t="s">
        <v>69</v>
      </c>
      <c r="D52" s="197"/>
      <c r="E52" s="197"/>
      <c r="F52" s="137" t="s">
        <v>26</v>
      </c>
      <c r="G52" s="138"/>
      <c r="H52" s="138"/>
      <c r="I52" s="138">
        <f>'01 1 Pol'!G46</f>
        <v>0</v>
      </c>
      <c r="J52" s="134" t="str">
        <f>IF(I59=0,"",I52/I59*100)</f>
        <v/>
      </c>
    </row>
    <row r="53" spans="1:10" ht="36.75" customHeight="1" x14ac:dyDescent="0.2">
      <c r="A53" s="125"/>
      <c r="B53" s="130" t="s">
        <v>70</v>
      </c>
      <c r="C53" s="196" t="s">
        <v>71</v>
      </c>
      <c r="D53" s="197"/>
      <c r="E53" s="197"/>
      <c r="F53" s="137" t="s">
        <v>27</v>
      </c>
      <c r="G53" s="138"/>
      <c r="H53" s="138"/>
      <c r="I53" s="138">
        <f>'01 1 Pol'!G48</f>
        <v>0</v>
      </c>
      <c r="J53" s="134" t="str">
        <f>IF(I59=0,"",I53/I59*100)</f>
        <v/>
      </c>
    </row>
    <row r="54" spans="1:10" ht="36.75" customHeight="1" x14ac:dyDescent="0.2">
      <c r="A54" s="125"/>
      <c r="B54" s="130" t="s">
        <v>72</v>
      </c>
      <c r="C54" s="196" t="s">
        <v>73</v>
      </c>
      <c r="D54" s="197"/>
      <c r="E54" s="197"/>
      <c r="F54" s="137" t="s">
        <v>27</v>
      </c>
      <c r="G54" s="138"/>
      <c r="H54" s="138"/>
      <c r="I54" s="138">
        <f>'01 1 Pol'!G53</f>
        <v>0</v>
      </c>
      <c r="J54" s="134" t="str">
        <f>IF(I59=0,"",I54/I59*100)</f>
        <v/>
      </c>
    </row>
    <row r="55" spans="1:10" ht="36.75" customHeight="1" x14ac:dyDescent="0.2">
      <c r="A55" s="125"/>
      <c r="B55" s="130" t="s">
        <v>74</v>
      </c>
      <c r="C55" s="196" t="s">
        <v>75</v>
      </c>
      <c r="D55" s="197"/>
      <c r="E55" s="197"/>
      <c r="F55" s="137" t="s">
        <v>27</v>
      </c>
      <c r="G55" s="138"/>
      <c r="H55" s="138"/>
      <c r="I55" s="138">
        <f>'01 1 Pol'!G65</f>
        <v>0</v>
      </c>
      <c r="J55" s="134" t="str">
        <f>IF(I59=0,"",I55/I59*100)</f>
        <v/>
      </c>
    </row>
    <row r="56" spans="1:10" ht="36.75" customHeight="1" x14ac:dyDescent="0.2">
      <c r="A56" s="125"/>
      <c r="B56" s="130" t="s">
        <v>76</v>
      </c>
      <c r="C56" s="196" t="s">
        <v>77</v>
      </c>
      <c r="D56" s="197"/>
      <c r="E56" s="197"/>
      <c r="F56" s="137" t="s">
        <v>28</v>
      </c>
      <c r="G56" s="138"/>
      <c r="H56" s="138"/>
      <c r="I56" s="138">
        <f>'01 1 Pol'!G72</f>
        <v>0</v>
      </c>
      <c r="J56" s="134" t="str">
        <f>IF(I59=0,"",I56/I59*100)</f>
        <v/>
      </c>
    </row>
    <row r="57" spans="1:10" ht="36.75" customHeight="1" x14ac:dyDescent="0.2">
      <c r="A57" s="125"/>
      <c r="B57" s="130" t="s">
        <v>78</v>
      </c>
      <c r="C57" s="196" t="s">
        <v>79</v>
      </c>
      <c r="D57" s="197"/>
      <c r="E57" s="197"/>
      <c r="F57" s="137" t="s">
        <v>80</v>
      </c>
      <c r="G57" s="138"/>
      <c r="H57" s="138"/>
      <c r="I57" s="138">
        <f>'01 1 Pol'!G82</f>
        <v>0</v>
      </c>
      <c r="J57" s="134" t="str">
        <f>IF(I59=0,"",I57/I59*100)</f>
        <v/>
      </c>
    </row>
    <row r="58" spans="1:10" ht="36.75" customHeight="1" x14ac:dyDescent="0.2">
      <c r="A58" s="125"/>
      <c r="B58" s="130" t="s">
        <v>81</v>
      </c>
      <c r="C58" s="196" t="s">
        <v>29</v>
      </c>
      <c r="D58" s="197"/>
      <c r="E58" s="197"/>
      <c r="F58" s="137" t="s">
        <v>81</v>
      </c>
      <c r="G58" s="138"/>
      <c r="H58" s="138"/>
      <c r="I58" s="138">
        <f>'01 1 Pol'!G91</f>
        <v>0</v>
      </c>
      <c r="J58" s="134" t="str">
        <f>IF(I59=0,"",I58/I59*100)</f>
        <v/>
      </c>
    </row>
    <row r="59" spans="1:10" ht="25.5" customHeight="1" x14ac:dyDescent="0.2">
      <c r="A59" s="126"/>
      <c r="B59" s="131" t="s">
        <v>1</v>
      </c>
      <c r="C59" s="132"/>
      <c r="D59" s="133"/>
      <c r="E59" s="133"/>
      <c r="F59" s="139"/>
      <c r="G59" s="140"/>
      <c r="H59" s="140"/>
      <c r="I59" s="140">
        <f>SUM(I49:I58)</f>
        <v>0</v>
      </c>
      <c r="J59" s="135">
        <f>SUM(J49:J58)</f>
        <v>0</v>
      </c>
    </row>
    <row r="60" spans="1:10" x14ac:dyDescent="0.2">
      <c r="F60" s="89"/>
      <c r="G60" s="89"/>
      <c r="H60" s="89"/>
      <c r="I60" s="89"/>
      <c r="J60" s="136"/>
    </row>
    <row r="61" spans="1:10" x14ac:dyDescent="0.2">
      <c r="F61" s="89"/>
      <c r="G61" s="89"/>
      <c r="H61" s="89"/>
      <c r="I61" s="89"/>
      <c r="J61" s="136"/>
    </row>
    <row r="62" spans="1:10" x14ac:dyDescent="0.2">
      <c r="F62" s="89"/>
      <c r="G62" s="89"/>
      <c r="H62" s="89"/>
      <c r="I62" s="89"/>
      <c r="J62" s="136"/>
    </row>
  </sheetData>
  <sheetProtection algorithmName="SHA-512" hashValue="kl5sed1Cer9oPwMTly9WdmVh6wqwWuaU4kfhrZ0wBUz1NODOgpKtnjC6SXyVUUx51Ox8bMdfXRJ1SvSJAQVWYQ==" saltValue="bIH+1e+rG62yrIiqr3hmw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10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79" activePane="bottomLeft" state="frozen"/>
      <selection pane="bottomLeft" activeCell="F79" sqref="F79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83</v>
      </c>
    </row>
    <row r="2" spans="1:60" ht="24.95" customHeight="1" x14ac:dyDescent="0.2">
      <c r="A2" s="142" t="s">
        <v>8</v>
      </c>
      <c r="B2" s="49" t="s">
        <v>49</v>
      </c>
      <c r="C2" s="253" t="s">
        <v>50</v>
      </c>
      <c r="D2" s="254"/>
      <c r="E2" s="254"/>
      <c r="F2" s="254"/>
      <c r="G2" s="255"/>
      <c r="AG2" t="s">
        <v>84</v>
      </c>
    </row>
    <row r="3" spans="1:60" ht="24.95" customHeight="1" x14ac:dyDescent="0.2">
      <c r="A3" s="142" t="s">
        <v>9</v>
      </c>
      <c r="B3" s="49" t="s">
        <v>45</v>
      </c>
      <c r="C3" s="253" t="s">
        <v>46</v>
      </c>
      <c r="D3" s="254"/>
      <c r="E3" s="254"/>
      <c r="F3" s="254"/>
      <c r="G3" s="255"/>
      <c r="AC3" s="123" t="s">
        <v>84</v>
      </c>
      <c r="AG3" t="s">
        <v>85</v>
      </c>
    </row>
    <row r="4" spans="1:60" ht="24.95" customHeight="1" x14ac:dyDescent="0.2">
      <c r="A4" s="143" t="s">
        <v>10</v>
      </c>
      <c r="B4" s="144" t="s">
        <v>43</v>
      </c>
      <c r="C4" s="256" t="s">
        <v>44</v>
      </c>
      <c r="D4" s="257"/>
      <c r="E4" s="257"/>
      <c r="F4" s="257"/>
      <c r="G4" s="258"/>
      <c r="AG4" t="s">
        <v>86</v>
      </c>
    </row>
    <row r="5" spans="1:60" x14ac:dyDescent="0.2">
      <c r="D5" s="10"/>
    </row>
    <row r="6" spans="1:60" ht="38.25" x14ac:dyDescent="0.2">
      <c r="A6" s="146" t="s">
        <v>87</v>
      </c>
      <c r="B6" s="148" t="s">
        <v>88</v>
      </c>
      <c r="C6" s="148" t="s">
        <v>89</v>
      </c>
      <c r="D6" s="147" t="s">
        <v>90</v>
      </c>
      <c r="E6" s="146" t="s">
        <v>91</v>
      </c>
      <c r="F6" s="145" t="s">
        <v>92</v>
      </c>
      <c r="G6" s="146" t="s">
        <v>31</v>
      </c>
      <c r="H6" s="149" t="s">
        <v>32</v>
      </c>
      <c r="I6" s="149" t="s">
        <v>93</v>
      </c>
      <c r="J6" s="149" t="s">
        <v>33</v>
      </c>
      <c r="K6" s="149" t="s">
        <v>94</v>
      </c>
      <c r="L6" s="149" t="s">
        <v>95</v>
      </c>
      <c r="M6" s="149" t="s">
        <v>96</v>
      </c>
      <c r="N6" s="149" t="s">
        <v>97</v>
      </c>
      <c r="O6" s="149" t="s">
        <v>98</v>
      </c>
      <c r="P6" s="149" t="s">
        <v>99</v>
      </c>
      <c r="Q6" s="149" t="s">
        <v>100</v>
      </c>
      <c r="R6" s="149" t="s">
        <v>101</v>
      </c>
      <c r="S6" s="149" t="s">
        <v>102</v>
      </c>
      <c r="T6" s="149" t="s">
        <v>103</v>
      </c>
      <c r="U6" s="149" t="s">
        <v>104</v>
      </c>
      <c r="V6" s="149" t="s">
        <v>105</v>
      </c>
      <c r="W6" s="149" t="s">
        <v>106</v>
      </c>
      <c r="X6" s="149" t="s">
        <v>107</v>
      </c>
      <c r="Y6" s="149" t="s">
        <v>108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8" t="s">
        <v>109</v>
      </c>
      <c r="B8" s="169" t="s">
        <v>62</v>
      </c>
      <c r="C8" s="187" t="s">
        <v>63</v>
      </c>
      <c r="D8" s="170"/>
      <c r="E8" s="171"/>
      <c r="F8" s="172"/>
      <c r="G8" s="173">
        <f>SUMIF(AG9:AG16,"&lt;&gt;NOR",G9:G16)</f>
        <v>0</v>
      </c>
      <c r="H8" s="167"/>
      <c r="I8" s="167">
        <f>SUM(I9:I16)</f>
        <v>0</v>
      </c>
      <c r="J8" s="167"/>
      <c r="K8" s="167">
        <f>SUM(K9:K16)</f>
        <v>0</v>
      </c>
      <c r="L8" s="167"/>
      <c r="M8" s="167">
        <f>SUM(M9:M16)</f>
        <v>0</v>
      </c>
      <c r="N8" s="166"/>
      <c r="O8" s="166">
        <f>SUM(O9:O16)</f>
        <v>0.21</v>
      </c>
      <c r="P8" s="166"/>
      <c r="Q8" s="166">
        <f>SUM(Q9:Q16)</f>
        <v>0</v>
      </c>
      <c r="R8" s="167"/>
      <c r="S8" s="167"/>
      <c r="T8" s="167"/>
      <c r="U8" s="167"/>
      <c r="V8" s="167">
        <f>SUM(V9:V16)</f>
        <v>1.38</v>
      </c>
      <c r="W8" s="167"/>
      <c r="X8" s="167"/>
      <c r="Y8" s="167"/>
      <c r="AG8" t="s">
        <v>110</v>
      </c>
    </row>
    <row r="9" spans="1:60" outlineLevel="1" x14ac:dyDescent="0.2">
      <c r="A9" s="175">
        <v>1</v>
      </c>
      <c r="B9" s="176" t="s">
        <v>111</v>
      </c>
      <c r="C9" s="188" t="s">
        <v>112</v>
      </c>
      <c r="D9" s="177" t="s">
        <v>113</v>
      </c>
      <c r="E9" s="178">
        <v>1</v>
      </c>
      <c r="F9" s="179"/>
      <c r="G9" s="180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12</v>
      </c>
      <c r="M9" s="160">
        <f>G9*(1+L9/100)</f>
        <v>0</v>
      </c>
      <c r="N9" s="159">
        <v>2.945E-2</v>
      </c>
      <c r="O9" s="159">
        <f>ROUND(E9*N9,2)</f>
        <v>0.03</v>
      </c>
      <c r="P9" s="159">
        <v>0</v>
      </c>
      <c r="Q9" s="159">
        <f>ROUND(E9*P9,2)</f>
        <v>0</v>
      </c>
      <c r="R9" s="160"/>
      <c r="S9" s="160" t="s">
        <v>114</v>
      </c>
      <c r="T9" s="160" t="s">
        <v>114</v>
      </c>
      <c r="U9" s="160">
        <v>0.37119999999999997</v>
      </c>
      <c r="V9" s="160">
        <f>ROUND(E9*U9,2)</f>
        <v>0.37</v>
      </c>
      <c r="W9" s="160"/>
      <c r="X9" s="160" t="s">
        <v>115</v>
      </c>
      <c r="Y9" s="160" t="s">
        <v>116</v>
      </c>
      <c r="Z9" s="150"/>
      <c r="AA9" s="150"/>
      <c r="AB9" s="150"/>
      <c r="AC9" s="150"/>
      <c r="AD9" s="150"/>
      <c r="AE9" s="150"/>
      <c r="AF9" s="150"/>
      <c r="AG9" s="150" t="s">
        <v>117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189" t="s">
        <v>118</v>
      </c>
      <c r="D10" s="162"/>
      <c r="E10" s="163">
        <v>1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119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5">
        <v>2</v>
      </c>
      <c r="B11" s="176" t="s">
        <v>120</v>
      </c>
      <c r="C11" s="188" t="s">
        <v>121</v>
      </c>
      <c r="D11" s="177" t="s">
        <v>122</v>
      </c>
      <c r="E11" s="178">
        <v>0.23549999999999999</v>
      </c>
      <c r="F11" s="179"/>
      <c r="G11" s="180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12</v>
      </c>
      <c r="M11" s="160">
        <f>G11*(1+L11/100)</f>
        <v>0</v>
      </c>
      <c r="N11" s="159">
        <v>0.76605000000000001</v>
      </c>
      <c r="O11" s="159">
        <f>ROUND(E11*N11,2)</f>
        <v>0.18</v>
      </c>
      <c r="P11" s="159">
        <v>0</v>
      </c>
      <c r="Q11" s="159">
        <f>ROUND(E11*P11,2)</f>
        <v>0</v>
      </c>
      <c r="R11" s="160"/>
      <c r="S11" s="160" t="s">
        <v>114</v>
      </c>
      <c r="T11" s="160" t="s">
        <v>114</v>
      </c>
      <c r="U11" s="160">
        <v>4.2801900000000002</v>
      </c>
      <c r="V11" s="160">
        <f>ROUND(E11*U11,2)</f>
        <v>1.01</v>
      </c>
      <c r="W11" s="160"/>
      <c r="X11" s="160" t="s">
        <v>115</v>
      </c>
      <c r="Y11" s="160" t="s">
        <v>116</v>
      </c>
      <c r="Z11" s="150"/>
      <c r="AA11" s="150"/>
      <c r="AB11" s="150"/>
      <c r="AC11" s="150"/>
      <c r="AD11" s="150"/>
      <c r="AE11" s="150"/>
      <c r="AF11" s="150"/>
      <c r="AG11" s="150" t="s">
        <v>117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2" x14ac:dyDescent="0.2">
      <c r="A12" s="157"/>
      <c r="B12" s="158"/>
      <c r="C12" s="189" t="s">
        <v>123</v>
      </c>
      <c r="D12" s="162"/>
      <c r="E12" s="163">
        <v>9.2399999999999996E-2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119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3" x14ac:dyDescent="0.2">
      <c r="A13" s="157"/>
      <c r="B13" s="158"/>
      <c r="C13" s="189" t="s">
        <v>124</v>
      </c>
      <c r="D13" s="162"/>
      <c r="E13" s="163">
        <v>3.465E-2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119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3" x14ac:dyDescent="0.2">
      <c r="A14" s="157"/>
      <c r="B14" s="158"/>
      <c r="C14" s="189" t="s">
        <v>125</v>
      </c>
      <c r="D14" s="162"/>
      <c r="E14" s="163">
        <v>2.835E-2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119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3" x14ac:dyDescent="0.2">
      <c r="A15" s="157"/>
      <c r="B15" s="158"/>
      <c r="C15" s="189" t="s">
        <v>126</v>
      </c>
      <c r="D15" s="162"/>
      <c r="E15" s="163">
        <v>3.5999999999999997E-2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119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3" x14ac:dyDescent="0.2">
      <c r="A16" s="157"/>
      <c r="B16" s="158"/>
      <c r="C16" s="189" t="s">
        <v>127</v>
      </c>
      <c r="D16" s="162"/>
      <c r="E16" s="163">
        <v>4.41E-2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119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68" t="s">
        <v>109</v>
      </c>
      <c r="B17" s="169" t="s">
        <v>64</v>
      </c>
      <c r="C17" s="187" t="s">
        <v>65</v>
      </c>
      <c r="D17" s="170"/>
      <c r="E17" s="171"/>
      <c r="F17" s="172"/>
      <c r="G17" s="173">
        <f>SUMIF(AG18:AG27,"&lt;&gt;NOR",G18:G27)</f>
        <v>0</v>
      </c>
      <c r="H17" s="167"/>
      <c r="I17" s="167">
        <f>SUM(I18:I27)</f>
        <v>0</v>
      </c>
      <c r="J17" s="167"/>
      <c r="K17" s="167">
        <f>SUM(K18:K27)</f>
        <v>0</v>
      </c>
      <c r="L17" s="167"/>
      <c r="M17" s="167">
        <f>SUM(M18:M27)</f>
        <v>0</v>
      </c>
      <c r="N17" s="166"/>
      <c r="O17" s="166">
        <f>SUM(O18:O27)</f>
        <v>0.52</v>
      </c>
      <c r="P17" s="166"/>
      <c r="Q17" s="166">
        <f>SUM(Q18:Q27)</f>
        <v>0</v>
      </c>
      <c r="R17" s="167"/>
      <c r="S17" s="167"/>
      <c r="T17" s="167"/>
      <c r="U17" s="167"/>
      <c r="V17" s="167">
        <f>SUM(V18:V27)</f>
        <v>23.02</v>
      </c>
      <c r="W17" s="167"/>
      <c r="X17" s="167"/>
      <c r="Y17" s="167"/>
      <c r="AG17" t="s">
        <v>110</v>
      </c>
    </row>
    <row r="18" spans="1:60" ht="22.5" outlineLevel="1" x14ac:dyDescent="0.2">
      <c r="A18" s="175">
        <v>3</v>
      </c>
      <c r="B18" s="176" t="s">
        <v>128</v>
      </c>
      <c r="C18" s="188" t="s">
        <v>129</v>
      </c>
      <c r="D18" s="177" t="s">
        <v>113</v>
      </c>
      <c r="E18" s="178">
        <v>10</v>
      </c>
      <c r="F18" s="179"/>
      <c r="G18" s="180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12</v>
      </c>
      <c r="M18" s="160">
        <f>G18*(1+L18/100)</f>
        <v>0</v>
      </c>
      <c r="N18" s="159">
        <v>8.8699999999999994E-3</v>
      </c>
      <c r="O18" s="159">
        <f>ROUND(E18*N18,2)</f>
        <v>0.09</v>
      </c>
      <c r="P18" s="159">
        <v>0</v>
      </c>
      <c r="Q18" s="159">
        <f>ROUND(E18*P18,2)</f>
        <v>0</v>
      </c>
      <c r="R18" s="160"/>
      <c r="S18" s="160" t="s">
        <v>114</v>
      </c>
      <c r="T18" s="160" t="s">
        <v>114</v>
      </c>
      <c r="U18" s="160">
        <v>0.35974</v>
      </c>
      <c r="V18" s="160">
        <f>ROUND(E18*U18,2)</f>
        <v>3.6</v>
      </c>
      <c r="W18" s="160"/>
      <c r="X18" s="160" t="s">
        <v>115</v>
      </c>
      <c r="Y18" s="160" t="s">
        <v>116</v>
      </c>
      <c r="Z18" s="150"/>
      <c r="AA18" s="150"/>
      <c r="AB18" s="150"/>
      <c r="AC18" s="150"/>
      <c r="AD18" s="150"/>
      <c r="AE18" s="150"/>
      <c r="AF18" s="150"/>
      <c r="AG18" s="150" t="s">
        <v>117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">
      <c r="A19" s="157"/>
      <c r="B19" s="158"/>
      <c r="C19" s="189" t="s">
        <v>130</v>
      </c>
      <c r="D19" s="162"/>
      <c r="E19" s="163">
        <v>2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119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3" x14ac:dyDescent="0.2">
      <c r="A20" s="157"/>
      <c r="B20" s="158"/>
      <c r="C20" s="189" t="s">
        <v>131</v>
      </c>
      <c r="D20" s="162"/>
      <c r="E20" s="163">
        <v>2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119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3" x14ac:dyDescent="0.2">
      <c r="A21" s="157"/>
      <c r="B21" s="158"/>
      <c r="C21" s="189" t="s">
        <v>132</v>
      </c>
      <c r="D21" s="162"/>
      <c r="E21" s="163">
        <v>2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119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3" x14ac:dyDescent="0.2">
      <c r="A22" s="157"/>
      <c r="B22" s="158"/>
      <c r="C22" s="189" t="s">
        <v>133</v>
      </c>
      <c r="D22" s="162"/>
      <c r="E22" s="163">
        <v>2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119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3" x14ac:dyDescent="0.2">
      <c r="A23" s="157"/>
      <c r="B23" s="158"/>
      <c r="C23" s="189" t="s">
        <v>134</v>
      </c>
      <c r="D23" s="162"/>
      <c r="E23" s="163">
        <v>2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119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75">
        <v>4</v>
      </c>
      <c r="B24" s="176" t="s">
        <v>135</v>
      </c>
      <c r="C24" s="188" t="s">
        <v>136</v>
      </c>
      <c r="D24" s="177" t="s">
        <v>113</v>
      </c>
      <c r="E24" s="178">
        <v>2</v>
      </c>
      <c r="F24" s="179"/>
      <c r="G24" s="180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12</v>
      </c>
      <c r="M24" s="160">
        <f>G24*(1+L24/100)</f>
        <v>0</v>
      </c>
      <c r="N24" s="159">
        <v>3.6119999999999999E-2</v>
      </c>
      <c r="O24" s="159">
        <f>ROUND(E24*N24,2)</f>
        <v>7.0000000000000007E-2</v>
      </c>
      <c r="P24" s="159">
        <v>0</v>
      </c>
      <c r="Q24" s="159">
        <f>ROUND(E24*P24,2)</f>
        <v>0</v>
      </c>
      <c r="R24" s="160"/>
      <c r="S24" s="160" t="s">
        <v>114</v>
      </c>
      <c r="T24" s="160" t="s">
        <v>114</v>
      </c>
      <c r="U24" s="160">
        <v>0.88292999999999999</v>
      </c>
      <c r="V24" s="160">
        <f>ROUND(E24*U24,2)</f>
        <v>1.77</v>
      </c>
      <c r="W24" s="160"/>
      <c r="X24" s="160" t="s">
        <v>115</v>
      </c>
      <c r="Y24" s="160" t="s">
        <v>116</v>
      </c>
      <c r="Z24" s="150"/>
      <c r="AA24" s="150"/>
      <c r="AB24" s="150"/>
      <c r="AC24" s="150"/>
      <c r="AD24" s="150"/>
      <c r="AE24" s="150"/>
      <c r="AF24" s="150"/>
      <c r="AG24" s="150" t="s">
        <v>117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2" x14ac:dyDescent="0.2">
      <c r="A25" s="157"/>
      <c r="B25" s="158"/>
      <c r="C25" s="189" t="s">
        <v>137</v>
      </c>
      <c r="D25" s="162"/>
      <c r="E25" s="163">
        <v>2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119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75">
        <v>5</v>
      </c>
      <c r="B26" s="176" t="s">
        <v>138</v>
      </c>
      <c r="C26" s="188" t="s">
        <v>139</v>
      </c>
      <c r="D26" s="177" t="s">
        <v>140</v>
      </c>
      <c r="E26" s="178">
        <v>97.08</v>
      </c>
      <c r="F26" s="179"/>
      <c r="G26" s="180">
        <f>ROUND(E26*F26,2)</f>
        <v>0</v>
      </c>
      <c r="H26" s="161"/>
      <c r="I26" s="160">
        <f>ROUND(E26*H26,2)</f>
        <v>0</v>
      </c>
      <c r="J26" s="161"/>
      <c r="K26" s="160">
        <f>ROUND(E26*J26,2)</f>
        <v>0</v>
      </c>
      <c r="L26" s="160">
        <v>12</v>
      </c>
      <c r="M26" s="160">
        <f>G26*(1+L26/100)</f>
        <v>0</v>
      </c>
      <c r="N26" s="159">
        <v>3.7100000000000002E-3</v>
      </c>
      <c r="O26" s="159">
        <f>ROUND(E26*N26,2)</f>
        <v>0.36</v>
      </c>
      <c r="P26" s="159">
        <v>0</v>
      </c>
      <c r="Q26" s="159">
        <f>ROUND(E26*P26,2)</f>
        <v>0</v>
      </c>
      <c r="R26" s="160"/>
      <c r="S26" s="160" t="s">
        <v>114</v>
      </c>
      <c r="T26" s="160" t="s">
        <v>114</v>
      </c>
      <c r="U26" s="160">
        <v>0.18179999999999999</v>
      </c>
      <c r="V26" s="160">
        <f>ROUND(E26*U26,2)</f>
        <v>17.649999999999999</v>
      </c>
      <c r="W26" s="160"/>
      <c r="X26" s="160" t="s">
        <v>115</v>
      </c>
      <c r="Y26" s="160" t="s">
        <v>116</v>
      </c>
      <c r="Z26" s="150"/>
      <c r="AA26" s="150"/>
      <c r="AB26" s="150"/>
      <c r="AC26" s="150"/>
      <c r="AD26" s="150"/>
      <c r="AE26" s="150"/>
      <c r="AF26" s="150"/>
      <c r="AG26" s="150" t="s">
        <v>117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35.25" customHeight="1" outlineLevel="2" x14ac:dyDescent="0.2">
      <c r="A27" s="157"/>
      <c r="B27" s="158"/>
      <c r="C27" s="189" t="s">
        <v>141</v>
      </c>
      <c r="D27" s="162"/>
      <c r="E27" s="163">
        <v>97.08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119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x14ac:dyDescent="0.2">
      <c r="A28" s="168" t="s">
        <v>109</v>
      </c>
      <c r="B28" s="169" t="s">
        <v>66</v>
      </c>
      <c r="C28" s="187" t="s">
        <v>67</v>
      </c>
      <c r="D28" s="170"/>
      <c r="E28" s="171"/>
      <c r="F28" s="172"/>
      <c r="G28" s="173">
        <f>SUMIF(AG29:AG45,"&lt;&gt;NOR",G29:G45)</f>
        <v>0</v>
      </c>
      <c r="H28" s="167"/>
      <c r="I28" s="167">
        <f>SUM(I29:I45)</f>
        <v>0</v>
      </c>
      <c r="J28" s="167"/>
      <c r="K28" s="167">
        <f>SUM(K29:K45)</f>
        <v>0</v>
      </c>
      <c r="L28" s="167"/>
      <c r="M28" s="167">
        <f>SUM(M29:M45)</f>
        <v>0</v>
      </c>
      <c r="N28" s="166"/>
      <c r="O28" s="166">
        <f>SUM(O29:O45)</f>
        <v>0.02</v>
      </c>
      <c r="P28" s="166"/>
      <c r="Q28" s="166">
        <f>SUM(Q29:Q45)</f>
        <v>1.59</v>
      </c>
      <c r="R28" s="167"/>
      <c r="S28" s="167"/>
      <c r="T28" s="167"/>
      <c r="U28" s="167"/>
      <c r="V28" s="167">
        <f>SUM(V29:V45)</f>
        <v>25.1</v>
      </c>
      <c r="W28" s="167"/>
      <c r="X28" s="167"/>
      <c r="Y28" s="167"/>
      <c r="AG28" t="s">
        <v>110</v>
      </c>
    </row>
    <row r="29" spans="1:60" outlineLevel="1" x14ac:dyDescent="0.2">
      <c r="A29" s="175">
        <v>6</v>
      </c>
      <c r="B29" s="176" t="s">
        <v>142</v>
      </c>
      <c r="C29" s="188" t="s">
        <v>143</v>
      </c>
      <c r="D29" s="177" t="s">
        <v>144</v>
      </c>
      <c r="E29" s="178">
        <v>0.81599999999999995</v>
      </c>
      <c r="F29" s="179"/>
      <c r="G29" s="180">
        <f>ROUND(E29*F29,2)</f>
        <v>0</v>
      </c>
      <c r="H29" s="161"/>
      <c r="I29" s="160">
        <f>ROUND(E29*H29,2)</f>
        <v>0</v>
      </c>
      <c r="J29" s="161"/>
      <c r="K29" s="160">
        <f>ROUND(E29*J29,2)</f>
        <v>0</v>
      </c>
      <c r="L29" s="160">
        <v>12</v>
      </c>
      <c r="M29" s="160">
        <f>G29*(1+L29/100)</f>
        <v>0</v>
      </c>
      <c r="N29" s="159">
        <v>6.7000000000000002E-4</v>
      </c>
      <c r="O29" s="159">
        <f>ROUND(E29*N29,2)</f>
        <v>0</v>
      </c>
      <c r="P29" s="159">
        <v>5.5E-2</v>
      </c>
      <c r="Q29" s="159">
        <f>ROUND(E29*P29,2)</f>
        <v>0.04</v>
      </c>
      <c r="R29" s="160"/>
      <c r="S29" s="160" t="s">
        <v>114</v>
      </c>
      <c r="T29" s="160" t="s">
        <v>114</v>
      </c>
      <c r="U29" s="160">
        <v>0.38100000000000001</v>
      </c>
      <c r="V29" s="160">
        <f>ROUND(E29*U29,2)</f>
        <v>0.31</v>
      </c>
      <c r="W29" s="160"/>
      <c r="X29" s="160" t="s">
        <v>115</v>
      </c>
      <c r="Y29" s="160" t="s">
        <v>116</v>
      </c>
      <c r="Z29" s="150"/>
      <c r="AA29" s="150"/>
      <c r="AB29" s="150"/>
      <c r="AC29" s="150"/>
      <c r="AD29" s="150"/>
      <c r="AE29" s="150"/>
      <c r="AF29" s="150"/>
      <c r="AG29" s="150" t="s">
        <v>117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2" x14ac:dyDescent="0.2">
      <c r="A30" s="157"/>
      <c r="B30" s="158"/>
      <c r="C30" s="189" t="s">
        <v>145</v>
      </c>
      <c r="D30" s="162"/>
      <c r="E30" s="163">
        <v>0.2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119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">
      <c r="A31" s="157"/>
      <c r="B31" s="158"/>
      <c r="C31" s="189" t="s">
        <v>146</v>
      </c>
      <c r="D31" s="162"/>
      <c r="E31" s="163">
        <v>0.61599999999999999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119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81">
        <v>7</v>
      </c>
      <c r="B32" s="182" t="s">
        <v>147</v>
      </c>
      <c r="C32" s="190" t="s">
        <v>148</v>
      </c>
      <c r="D32" s="183" t="s">
        <v>113</v>
      </c>
      <c r="E32" s="184">
        <v>15</v>
      </c>
      <c r="F32" s="185"/>
      <c r="G32" s="186">
        <f>ROUND(E32*F32,2)</f>
        <v>0</v>
      </c>
      <c r="H32" s="161"/>
      <c r="I32" s="160">
        <f>ROUND(E32*H32,2)</f>
        <v>0</v>
      </c>
      <c r="J32" s="161"/>
      <c r="K32" s="160">
        <f>ROUND(E32*J32,2)</f>
        <v>0</v>
      </c>
      <c r="L32" s="160">
        <v>12</v>
      </c>
      <c r="M32" s="160">
        <f>G32*(1+L32/100)</f>
        <v>0</v>
      </c>
      <c r="N32" s="159">
        <v>0</v>
      </c>
      <c r="O32" s="159">
        <f>ROUND(E32*N32,2)</f>
        <v>0</v>
      </c>
      <c r="P32" s="159">
        <v>0</v>
      </c>
      <c r="Q32" s="159">
        <f>ROUND(E32*P32,2)</f>
        <v>0</v>
      </c>
      <c r="R32" s="160"/>
      <c r="S32" s="160" t="s">
        <v>114</v>
      </c>
      <c r="T32" s="160" t="s">
        <v>114</v>
      </c>
      <c r="U32" s="160">
        <v>0.05</v>
      </c>
      <c r="V32" s="160">
        <f>ROUND(E32*U32,2)</f>
        <v>0.75</v>
      </c>
      <c r="W32" s="160"/>
      <c r="X32" s="160" t="s">
        <v>115</v>
      </c>
      <c r="Y32" s="160" t="s">
        <v>116</v>
      </c>
      <c r="Z32" s="150"/>
      <c r="AA32" s="150"/>
      <c r="AB32" s="150"/>
      <c r="AC32" s="150"/>
      <c r="AD32" s="150"/>
      <c r="AE32" s="150"/>
      <c r="AF32" s="150"/>
      <c r="AG32" s="150" t="s">
        <v>117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5">
        <v>8</v>
      </c>
      <c r="B33" s="176" t="s">
        <v>149</v>
      </c>
      <c r="C33" s="188" t="s">
        <v>150</v>
      </c>
      <c r="D33" s="177" t="s">
        <v>144</v>
      </c>
      <c r="E33" s="178">
        <v>3.5459999999999998</v>
      </c>
      <c r="F33" s="179"/>
      <c r="G33" s="180">
        <f>ROUND(E33*F33,2)</f>
        <v>0</v>
      </c>
      <c r="H33" s="161"/>
      <c r="I33" s="160">
        <f>ROUND(E33*H33,2)</f>
        <v>0</v>
      </c>
      <c r="J33" s="161"/>
      <c r="K33" s="160">
        <f>ROUND(E33*J33,2)</f>
        <v>0</v>
      </c>
      <c r="L33" s="160">
        <v>12</v>
      </c>
      <c r="M33" s="160">
        <f>G33*(1+L33/100)</f>
        <v>0</v>
      </c>
      <c r="N33" s="159">
        <v>1.17E-3</v>
      </c>
      <c r="O33" s="159">
        <f>ROUND(E33*N33,2)</f>
        <v>0</v>
      </c>
      <c r="P33" s="159">
        <v>2.8000000000000001E-2</v>
      </c>
      <c r="Q33" s="159">
        <f>ROUND(E33*P33,2)</f>
        <v>0.1</v>
      </c>
      <c r="R33" s="160"/>
      <c r="S33" s="160" t="s">
        <v>114</v>
      </c>
      <c r="T33" s="160" t="s">
        <v>114</v>
      </c>
      <c r="U33" s="160">
        <v>0.93899999999999995</v>
      </c>
      <c r="V33" s="160">
        <f>ROUND(E33*U33,2)</f>
        <v>3.33</v>
      </c>
      <c r="W33" s="160"/>
      <c r="X33" s="160" t="s">
        <v>115</v>
      </c>
      <c r="Y33" s="160" t="s">
        <v>116</v>
      </c>
      <c r="Z33" s="150"/>
      <c r="AA33" s="150"/>
      <c r="AB33" s="150"/>
      <c r="AC33" s="150"/>
      <c r="AD33" s="150"/>
      <c r="AE33" s="150"/>
      <c r="AF33" s="150"/>
      <c r="AG33" s="150" t="s">
        <v>117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2" x14ac:dyDescent="0.2">
      <c r="A34" s="157"/>
      <c r="B34" s="158"/>
      <c r="C34" s="189" t="s">
        <v>151</v>
      </c>
      <c r="D34" s="162"/>
      <c r="E34" s="163">
        <v>1.7729999999999999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119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3" x14ac:dyDescent="0.2">
      <c r="A35" s="157"/>
      <c r="B35" s="158"/>
      <c r="C35" s="189" t="s">
        <v>152</v>
      </c>
      <c r="D35" s="162"/>
      <c r="E35" s="163">
        <v>1.7729999999999999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119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5">
        <v>9</v>
      </c>
      <c r="B36" s="176" t="s">
        <v>153</v>
      </c>
      <c r="C36" s="188" t="s">
        <v>154</v>
      </c>
      <c r="D36" s="177" t="s">
        <v>144</v>
      </c>
      <c r="E36" s="178">
        <v>20.22485</v>
      </c>
      <c r="F36" s="179"/>
      <c r="G36" s="180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12</v>
      </c>
      <c r="M36" s="160">
        <f>G36*(1+L36/100)</f>
        <v>0</v>
      </c>
      <c r="N36" s="159">
        <v>1E-3</v>
      </c>
      <c r="O36" s="159">
        <f>ROUND(E36*N36,2)</f>
        <v>0.02</v>
      </c>
      <c r="P36" s="159">
        <v>3.2000000000000001E-2</v>
      </c>
      <c r="Q36" s="159">
        <f>ROUND(E36*P36,2)</f>
        <v>0.65</v>
      </c>
      <c r="R36" s="160"/>
      <c r="S36" s="160" t="s">
        <v>114</v>
      </c>
      <c r="T36" s="160" t="s">
        <v>114</v>
      </c>
      <c r="U36" s="160">
        <v>0.71799999999999997</v>
      </c>
      <c r="V36" s="160">
        <f>ROUND(E36*U36,2)</f>
        <v>14.52</v>
      </c>
      <c r="W36" s="160"/>
      <c r="X36" s="160" t="s">
        <v>115</v>
      </c>
      <c r="Y36" s="160" t="s">
        <v>116</v>
      </c>
      <c r="Z36" s="150"/>
      <c r="AA36" s="150"/>
      <c r="AB36" s="150"/>
      <c r="AC36" s="150"/>
      <c r="AD36" s="150"/>
      <c r="AE36" s="150"/>
      <c r="AF36" s="150"/>
      <c r="AG36" s="150" t="s">
        <v>117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2" x14ac:dyDescent="0.2">
      <c r="A37" s="157"/>
      <c r="B37" s="158"/>
      <c r="C37" s="189" t="s">
        <v>155</v>
      </c>
      <c r="D37" s="162"/>
      <c r="E37" s="163">
        <v>3.1511999999999998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119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3" x14ac:dyDescent="0.2">
      <c r="A38" s="157"/>
      <c r="B38" s="158"/>
      <c r="C38" s="189" t="s">
        <v>156</v>
      </c>
      <c r="D38" s="162"/>
      <c r="E38" s="163">
        <v>2.5047999999999999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119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3" x14ac:dyDescent="0.2">
      <c r="A39" s="157"/>
      <c r="B39" s="158"/>
      <c r="C39" s="189" t="s">
        <v>157</v>
      </c>
      <c r="D39" s="162"/>
      <c r="E39" s="163">
        <v>2.9434999999999998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119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3" x14ac:dyDescent="0.2">
      <c r="A40" s="157"/>
      <c r="B40" s="158"/>
      <c r="C40" s="189" t="s">
        <v>158</v>
      </c>
      <c r="D40" s="162"/>
      <c r="E40" s="163">
        <v>1.97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119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3" x14ac:dyDescent="0.2">
      <c r="A41" s="157"/>
      <c r="B41" s="158"/>
      <c r="C41" s="189" t="s">
        <v>159</v>
      </c>
      <c r="D41" s="162"/>
      <c r="E41" s="163">
        <v>3.2656000000000001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119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3" x14ac:dyDescent="0.2">
      <c r="A42" s="157"/>
      <c r="B42" s="158"/>
      <c r="C42" s="189" t="s">
        <v>160</v>
      </c>
      <c r="D42" s="162"/>
      <c r="E42" s="163">
        <v>3.4741499999999998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119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3" x14ac:dyDescent="0.2">
      <c r="A43" s="157"/>
      <c r="B43" s="158"/>
      <c r="C43" s="189" t="s">
        <v>161</v>
      </c>
      <c r="D43" s="162"/>
      <c r="E43" s="163">
        <v>2.9156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119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5">
        <v>10</v>
      </c>
      <c r="B44" s="176" t="s">
        <v>162</v>
      </c>
      <c r="C44" s="188" t="s">
        <v>163</v>
      </c>
      <c r="D44" s="177" t="s">
        <v>144</v>
      </c>
      <c r="E44" s="178">
        <v>14.561999999999999</v>
      </c>
      <c r="F44" s="179"/>
      <c r="G44" s="180">
        <f>ROUND(E44*F44,2)</f>
        <v>0</v>
      </c>
      <c r="H44" s="161"/>
      <c r="I44" s="160">
        <f>ROUND(E44*H44,2)</f>
        <v>0</v>
      </c>
      <c r="J44" s="161"/>
      <c r="K44" s="160">
        <f>ROUND(E44*J44,2)</f>
        <v>0</v>
      </c>
      <c r="L44" s="160">
        <v>12</v>
      </c>
      <c r="M44" s="160">
        <f>G44*(1+L44/100)</f>
        <v>0</v>
      </c>
      <c r="N44" s="159">
        <v>0</v>
      </c>
      <c r="O44" s="159">
        <f>ROUND(E44*N44,2)</f>
        <v>0</v>
      </c>
      <c r="P44" s="159">
        <v>5.5E-2</v>
      </c>
      <c r="Q44" s="159">
        <f>ROUND(E44*P44,2)</f>
        <v>0.8</v>
      </c>
      <c r="R44" s="160"/>
      <c r="S44" s="160" t="s">
        <v>114</v>
      </c>
      <c r="T44" s="160" t="s">
        <v>114</v>
      </c>
      <c r="U44" s="160">
        <v>0.42499999999999999</v>
      </c>
      <c r="V44" s="160">
        <f>ROUND(E44*U44,2)</f>
        <v>6.19</v>
      </c>
      <c r="W44" s="160"/>
      <c r="X44" s="160" t="s">
        <v>115</v>
      </c>
      <c r="Y44" s="160" t="s">
        <v>116</v>
      </c>
      <c r="Z44" s="150"/>
      <c r="AA44" s="150"/>
      <c r="AB44" s="150"/>
      <c r="AC44" s="150"/>
      <c r="AD44" s="150"/>
      <c r="AE44" s="150"/>
      <c r="AF44" s="150"/>
      <c r="AG44" s="150" t="s">
        <v>117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2" x14ac:dyDescent="0.2">
      <c r="A45" s="157"/>
      <c r="B45" s="158"/>
      <c r="C45" s="189" t="s">
        <v>164</v>
      </c>
      <c r="D45" s="162"/>
      <c r="E45" s="163">
        <v>14.561999999999999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119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x14ac:dyDescent="0.2">
      <c r="A46" s="168" t="s">
        <v>109</v>
      </c>
      <c r="B46" s="169" t="s">
        <v>68</v>
      </c>
      <c r="C46" s="187" t="s">
        <v>69</v>
      </c>
      <c r="D46" s="170"/>
      <c r="E46" s="171"/>
      <c r="F46" s="172"/>
      <c r="G46" s="173">
        <f>SUMIF(AG47:AG47,"&lt;&gt;NOR",G47:G47)</f>
        <v>0</v>
      </c>
      <c r="H46" s="167"/>
      <c r="I46" s="167">
        <f>SUM(I47:I47)</f>
        <v>0</v>
      </c>
      <c r="J46" s="167"/>
      <c r="K46" s="167">
        <f>SUM(K47:K47)</f>
        <v>0</v>
      </c>
      <c r="L46" s="167"/>
      <c r="M46" s="167">
        <f>SUM(M47:M47)</f>
        <v>0</v>
      </c>
      <c r="N46" s="166"/>
      <c r="O46" s="166">
        <f>SUM(O47:O47)</f>
        <v>0</v>
      </c>
      <c r="P46" s="166"/>
      <c r="Q46" s="166">
        <f>SUM(Q47:Q47)</f>
        <v>0</v>
      </c>
      <c r="R46" s="167"/>
      <c r="S46" s="167"/>
      <c r="T46" s="167"/>
      <c r="U46" s="167"/>
      <c r="V46" s="167">
        <f>SUM(V47:V47)</f>
        <v>1.43</v>
      </c>
      <c r="W46" s="167"/>
      <c r="X46" s="167"/>
      <c r="Y46" s="167"/>
      <c r="AG46" t="s">
        <v>110</v>
      </c>
    </row>
    <row r="47" spans="1:60" outlineLevel="1" x14ac:dyDescent="0.2">
      <c r="A47" s="181">
        <v>11</v>
      </c>
      <c r="B47" s="182" t="s">
        <v>165</v>
      </c>
      <c r="C47" s="190" t="s">
        <v>166</v>
      </c>
      <c r="D47" s="183" t="s">
        <v>167</v>
      </c>
      <c r="E47" s="184">
        <v>0.75588</v>
      </c>
      <c r="F47" s="185"/>
      <c r="G47" s="186">
        <f>ROUND(E47*F47,2)</f>
        <v>0</v>
      </c>
      <c r="H47" s="161"/>
      <c r="I47" s="160">
        <f>ROUND(E47*H47,2)</f>
        <v>0</v>
      </c>
      <c r="J47" s="161"/>
      <c r="K47" s="160">
        <f>ROUND(E47*J47,2)</f>
        <v>0</v>
      </c>
      <c r="L47" s="160">
        <v>12</v>
      </c>
      <c r="M47" s="160">
        <f>G47*(1+L47/100)</f>
        <v>0</v>
      </c>
      <c r="N47" s="159">
        <v>0</v>
      </c>
      <c r="O47" s="159">
        <f>ROUND(E47*N47,2)</f>
        <v>0</v>
      </c>
      <c r="P47" s="159">
        <v>0</v>
      </c>
      <c r="Q47" s="159">
        <f>ROUND(E47*P47,2)</f>
        <v>0</v>
      </c>
      <c r="R47" s="160"/>
      <c r="S47" s="160" t="s">
        <v>114</v>
      </c>
      <c r="T47" s="160" t="s">
        <v>114</v>
      </c>
      <c r="U47" s="160">
        <v>1.8919999999999999</v>
      </c>
      <c r="V47" s="160">
        <f>ROUND(E47*U47,2)</f>
        <v>1.43</v>
      </c>
      <c r="W47" s="160"/>
      <c r="X47" s="160" t="s">
        <v>168</v>
      </c>
      <c r="Y47" s="160" t="s">
        <v>116</v>
      </c>
      <c r="Z47" s="150"/>
      <c r="AA47" s="150"/>
      <c r="AB47" s="150"/>
      <c r="AC47" s="150"/>
      <c r="AD47" s="150"/>
      <c r="AE47" s="150"/>
      <c r="AF47" s="150"/>
      <c r="AG47" s="150" t="s">
        <v>169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68" t="s">
        <v>109</v>
      </c>
      <c r="B48" s="169" t="s">
        <v>70</v>
      </c>
      <c r="C48" s="187" t="s">
        <v>71</v>
      </c>
      <c r="D48" s="170"/>
      <c r="E48" s="171"/>
      <c r="F48" s="172"/>
      <c r="G48" s="173">
        <f>SUMIF(AG49:AG52,"&lt;&gt;NOR",G49:G52)</f>
        <v>0</v>
      </c>
      <c r="H48" s="167"/>
      <c r="I48" s="167">
        <f>SUM(I49:I52)</f>
        <v>0</v>
      </c>
      <c r="J48" s="167"/>
      <c r="K48" s="167">
        <f>SUM(K49:K52)</f>
        <v>0</v>
      </c>
      <c r="L48" s="167"/>
      <c r="M48" s="167">
        <f>SUM(M49:M52)</f>
        <v>0</v>
      </c>
      <c r="N48" s="166"/>
      <c r="O48" s="166">
        <f>SUM(O49:O52)</f>
        <v>0</v>
      </c>
      <c r="P48" s="166"/>
      <c r="Q48" s="166">
        <f>SUM(Q49:Q52)</f>
        <v>0.02</v>
      </c>
      <c r="R48" s="167"/>
      <c r="S48" s="167"/>
      <c r="T48" s="167"/>
      <c r="U48" s="167"/>
      <c r="V48" s="167">
        <f>SUM(V49:V52)</f>
        <v>0.54</v>
      </c>
      <c r="W48" s="167"/>
      <c r="X48" s="167"/>
      <c r="Y48" s="167"/>
      <c r="AG48" t="s">
        <v>110</v>
      </c>
    </row>
    <row r="49" spans="1:60" outlineLevel="1" x14ac:dyDescent="0.2">
      <c r="A49" s="175">
        <v>12</v>
      </c>
      <c r="B49" s="176" t="s">
        <v>170</v>
      </c>
      <c r="C49" s="188" t="s">
        <v>171</v>
      </c>
      <c r="D49" s="177" t="s">
        <v>144</v>
      </c>
      <c r="E49" s="178">
        <v>1.2450000000000001</v>
      </c>
      <c r="F49" s="179"/>
      <c r="G49" s="180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12</v>
      </c>
      <c r="M49" s="160">
        <f>G49*(1+L49/100)</f>
        <v>0</v>
      </c>
      <c r="N49" s="159">
        <v>0</v>
      </c>
      <c r="O49" s="159">
        <f>ROUND(E49*N49,2)</f>
        <v>0</v>
      </c>
      <c r="P49" s="159">
        <v>1.098E-2</v>
      </c>
      <c r="Q49" s="159">
        <f>ROUND(E49*P49,2)</f>
        <v>0.01</v>
      </c>
      <c r="R49" s="160"/>
      <c r="S49" s="160" t="s">
        <v>114</v>
      </c>
      <c r="T49" s="160" t="s">
        <v>114</v>
      </c>
      <c r="U49" s="160">
        <v>0.37</v>
      </c>
      <c r="V49" s="160">
        <f>ROUND(E49*U49,2)</f>
        <v>0.46</v>
      </c>
      <c r="W49" s="160"/>
      <c r="X49" s="160" t="s">
        <v>115</v>
      </c>
      <c r="Y49" s="160" t="s">
        <v>116</v>
      </c>
      <c r="Z49" s="150"/>
      <c r="AA49" s="150"/>
      <c r="AB49" s="150"/>
      <c r="AC49" s="150"/>
      <c r="AD49" s="150"/>
      <c r="AE49" s="150"/>
      <c r="AF49" s="150"/>
      <c r="AG49" s="150" t="s">
        <v>117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2" x14ac:dyDescent="0.2">
      <c r="A50" s="157"/>
      <c r="B50" s="158"/>
      <c r="C50" s="189" t="s">
        <v>172</v>
      </c>
      <c r="D50" s="162"/>
      <c r="E50" s="163">
        <v>0.375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60"/>
      <c r="Z50" s="150"/>
      <c r="AA50" s="150"/>
      <c r="AB50" s="150"/>
      <c r="AC50" s="150"/>
      <c r="AD50" s="150"/>
      <c r="AE50" s="150"/>
      <c r="AF50" s="150"/>
      <c r="AG50" s="150" t="s">
        <v>119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3" x14ac:dyDescent="0.2">
      <c r="A51" s="157"/>
      <c r="B51" s="158"/>
      <c r="C51" s="189" t="s">
        <v>173</v>
      </c>
      <c r="D51" s="162"/>
      <c r="E51" s="163">
        <v>0.87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119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81">
        <v>13</v>
      </c>
      <c r="B52" s="182" t="s">
        <v>174</v>
      </c>
      <c r="C52" s="190" t="s">
        <v>175</v>
      </c>
      <c r="D52" s="183" t="s">
        <v>144</v>
      </c>
      <c r="E52" s="184">
        <v>1.2450000000000001</v>
      </c>
      <c r="F52" s="185"/>
      <c r="G52" s="186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12</v>
      </c>
      <c r="M52" s="160">
        <f>G52*(1+L52/100)</f>
        <v>0</v>
      </c>
      <c r="N52" s="159">
        <v>0</v>
      </c>
      <c r="O52" s="159">
        <f>ROUND(E52*N52,2)</f>
        <v>0</v>
      </c>
      <c r="P52" s="159">
        <v>8.0000000000000002E-3</v>
      </c>
      <c r="Q52" s="159">
        <f>ROUND(E52*P52,2)</f>
        <v>0.01</v>
      </c>
      <c r="R52" s="160"/>
      <c r="S52" s="160" t="s">
        <v>114</v>
      </c>
      <c r="T52" s="160" t="s">
        <v>114</v>
      </c>
      <c r="U52" s="160">
        <v>6.6000000000000003E-2</v>
      </c>
      <c r="V52" s="160">
        <f>ROUND(E52*U52,2)</f>
        <v>0.08</v>
      </c>
      <c r="W52" s="160"/>
      <c r="X52" s="160" t="s">
        <v>115</v>
      </c>
      <c r="Y52" s="160" t="s">
        <v>116</v>
      </c>
      <c r="Z52" s="150"/>
      <c r="AA52" s="150"/>
      <c r="AB52" s="150"/>
      <c r="AC52" s="150"/>
      <c r="AD52" s="150"/>
      <c r="AE52" s="150"/>
      <c r="AF52" s="150"/>
      <c r="AG52" s="150" t="s">
        <v>117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x14ac:dyDescent="0.2">
      <c r="A53" s="168" t="s">
        <v>109</v>
      </c>
      <c r="B53" s="169" t="s">
        <v>72</v>
      </c>
      <c r="C53" s="187" t="s">
        <v>73</v>
      </c>
      <c r="D53" s="170"/>
      <c r="E53" s="171"/>
      <c r="F53" s="172"/>
      <c r="G53" s="173">
        <f>SUMIF(AG54:AG64,"&lt;&gt;NOR",G54:G64)</f>
        <v>0</v>
      </c>
      <c r="H53" s="167"/>
      <c r="I53" s="167">
        <f>SUM(I54:I64)</f>
        <v>0</v>
      </c>
      <c r="J53" s="167"/>
      <c r="K53" s="167">
        <f>SUM(K54:K64)</f>
        <v>0</v>
      </c>
      <c r="L53" s="167"/>
      <c r="M53" s="167">
        <f>SUM(M54:M64)</f>
        <v>0</v>
      </c>
      <c r="N53" s="166"/>
      <c r="O53" s="166">
        <f>SUM(O54:O64)</f>
        <v>1.24</v>
      </c>
      <c r="P53" s="166"/>
      <c r="Q53" s="166">
        <f>SUM(Q54:Q64)</f>
        <v>0</v>
      </c>
      <c r="R53" s="167"/>
      <c r="S53" s="167"/>
      <c r="T53" s="167"/>
      <c r="U53" s="167"/>
      <c r="V53" s="167">
        <f>SUM(V54:V64)</f>
        <v>50.74</v>
      </c>
      <c r="W53" s="167"/>
      <c r="X53" s="167"/>
      <c r="Y53" s="167"/>
      <c r="AG53" t="s">
        <v>110</v>
      </c>
    </row>
    <row r="54" spans="1:60" ht="22.5" outlineLevel="1" x14ac:dyDescent="0.2">
      <c r="A54" s="181">
        <v>14</v>
      </c>
      <c r="B54" s="182" t="s">
        <v>176</v>
      </c>
      <c r="C54" s="190" t="s">
        <v>177</v>
      </c>
      <c r="D54" s="183" t="s">
        <v>113</v>
      </c>
      <c r="E54" s="184">
        <v>3</v>
      </c>
      <c r="F54" s="185"/>
      <c r="G54" s="186">
        <f t="shared" ref="G54:G64" si="0">ROUND(E54*F54,2)</f>
        <v>0</v>
      </c>
      <c r="H54" s="161"/>
      <c r="I54" s="160">
        <f t="shared" ref="I54:I64" si="1">ROUND(E54*H54,2)</f>
        <v>0</v>
      </c>
      <c r="J54" s="161"/>
      <c r="K54" s="160">
        <f t="shared" ref="K54:K64" si="2">ROUND(E54*J54,2)</f>
        <v>0</v>
      </c>
      <c r="L54" s="160">
        <v>12</v>
      </c>
      <c r="M54" s="160">
        <f t="shared" ref="M54:M64" si="3">G54*(1+L54/100)</f>
        <v>0</v>
      </c>
      <c r="N54" s="159">
        <v>4.2999999999999999E-4</v>
      </c>
      <c r="O54" s="159">
        <f t="shared" ref="O54:O64" si="4">ROUND(E54*N54,2)</f>
        <v>0</v>
      </c>
      <c r="P54" s="159">
        <v>0</v>
      </c>
      <c r="Q54" s="159">
        <f t="shared" ref="Q54:Q64" si="5">ROUND(E54*P54,2)</f>
        <v>0</v>
      </c>
      <c r="R54" s="160"/>
      <c r="S54" s="160" t="s">
        <v>114</v>
      </c>
      <c r="T54" s="160" t="s">
        <v>114</v>
      </c>
      <c r="U54" s="160">
        <v>3.82</v>
      </c>
      <c r="V54" s="160">
        <f t="shared" ref="V54:V64" si="6">ROUND(E54*U54,2)</f>
        <v>11.46</v>
      </c>
      <c r="W54" s="160"/>
      <c r="X54" s="160" t="s">
        <v>115</v>
      </c>
      <c r="Y54" s="160" t="s">
        <v>116</v>
      </c>
      <c r="Z54" s="150"/>
      <c r="AA54" s="150"/>
      <c r="AB54" s="150"/>
      <c r="AC54" s="150"/>
      <c r="AD54" s="150"/>
      <c r="AE54" s="150"/>
      <c r="AF54" s="150"/>
      <c r="AG54" s="150" t="s">
        <v>117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33.75" outlineLevel="1" x14ac:dyDescent="0.2">
      <c r="A55" s="181">
        <v>15</v>
      </c>
      <c r="B55" s="182" t="s">
        <v>178</v>
      </c>
      <c r="C55" s="190" t="s">
        <v>179</v>
      </c>
      <c r="D55" s="183" t="s">
        <v>113</v>
      </c>
      <c r="E55" s="184">
        <v>2</v>
      </c>
      <c r="F55" s="185"/>
      <c r="G55" s="186">
        <f t="shared" si="0"/>
        <v>0</v>
      </c>
      <c r="H55" s="161"/>
      <c r="I55" s="160">
        <f t="shared" si="1"/>
        <v>0</v>
      </c>
      <c r="J55" s="161"/>
      <c r="K55" s="160">
        <f t="shared" si="2"/>
        <v>0</v>
      </c>
      <c r="L55" s="160">
        <v>12</v>
      </c>
      <c r="M55" s="160">
        <f t="shared" si="3"/>
        <v>0</v>
      </c>
      <c r="N55" s="159">
        <v>0.16600000000000001</v>
      </c>
      <c r="O55" s="159">
        <f t="shared" si="4"/>
        <v>0.33</v>
      </c>
      <c r="P55" s="159">
        <v>0</v>
      </c>
      <c r="Q55" s="159">
        <f t="shared" si="5"/>
        <v>0</v>
      </c>
      <c r="R55" s="160"/>
      <c r="S55" s="160" t="s">
        <v>180</v>
      </c>
      <c r="T55" s="160" t="s">
        <v>181</v>
      </c>
      <c r="U55" s="160">
        <v>0</v>
      </c>
      <c r="V55" s="160">
        <f t="shared" si="6"/>
        <v>0</v>
      </c>
      <c r="W55" s="160"/>
      <c r="X55" s="160" t="s">
        <v>182</v>
      </c>
      <c r="Y55" s="160" t="s">
        <v>116</v>
      </c>
      <c r="Z55" s="150"/>
      <c r="AA55" s="150"/>
      <c r="AB55" s="150"/>
      <c r="AC55" s="150"/>
      <c r="AD55" s="150"/>
      <c r="AE55" s="150"/>
      <c r="AF55" s="150"/>
      <c r="AG55" s="150" t="s">
        <v>183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33.75" outlineLevel="1" x14ac:dyDescent="0.2">
      <c r="A56" s="181">
        <v>16</v>
      </c>
      <c r="B56" s="182" t="s">
        <v>178</v>
      </c>
      <c r="C56" s="190" t="s">
        <v>184</v>
      </c>
      <c r="D56" s="183" t="s">
        <v>113</v>
      </c>
      <c r="E56" s="184">
        <v>1</v>
      </c>
      <c r="F56" s="185"/>
      <c r="G56" s="186">
        <f t="shared" si="0"/>
        <v>0</v>
      </c>
      <c r="H56" s="161"/>
      <c r="I56" s="160">
        <f t="shared" si="1"/>
        <v>0</v>
      </c>
      <c r="J56" s="161"/>
      <c r="K56" s="160">
        <f t="shared" si="2"/>
        <v>0</v>
      </c>
      <c r="L56" s="160">
        <v>12</v>
      </c>
      <c r="M56" s="160">
        <f t="shared" si="3"/>
        <v>0</v>
      </c>
      <c r="N56" s="159">
        <v>0.16600000000000001</v>
      </c>
      <c r="O56" s="159">
        <f t="shared" si="4"/>
        <v>0.17</v>
      </c>
      <c r="P56" s="159">
        <v>0</v>
      </c>
      <c r="Q56" s="159">
        <f t="shared" si="5"/>
        <v>0</v>
      </c>
      <c r="R56" s="160"/>
      <c r="S56" s="160" t="s">
        <v>180</v>
      </c>
      <c r="T56" s="160" t="s">
        <v>181</v>
      </c>
      <c r="U56" s="160">
        <v>0</v>
      </c>
      <c r="V56" s="160">
        <f t="shared" si="6"/>
        <v>0</v>
      </c>
      <c r="W56" s="160"/>
      <c r="X56" s="160" t="s">
        <v>182</v>
      </c>
      <c r="Y56" s="160" t="s">
        <v>116</v>
      </c>
      <c r="Z56" s="150"/>
      <c r="AA56" s="150"/>
      <c r="AB56" s="150"/>
      <c r="AC56" s="150"/>
      <c r="AD56" s="150"/>
      <c r="AE56" s="150"/>
      <c r="AF56" s="150"/>
      <c r="AG56" s="150" t="s">
        <v>185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ht="22.5" outlineLevel="1" x14ac:dyDescent="0.2">
      <c r="A57" s="181">
        <v>17</v>
      </c>
      <c r="B57" s="182" t="s">
        <v>186</v>
      </c>
      <c r="C57" s="190" t="s">
        <v>187</v>
      </c>
      <c r="D57" s="183" t="s">
        <v>113</v>
      </c>
      <c r="E57" s="184">
        <v>6</v>
      </c>
      <c r="F57" s="185"/>
      <c r="G57" s="186">
        <f t="shared" si="0"/>
        <v>0</v>
      </c>
      <c r="H57" s="161"/>
      <c r="I57" s="160">
        <f t="shared" si="1"/>
        <v>0</v>
      </c>
      <c r="J57" s="161"/>
      <c r="K57" s="160">
        <f t="shared" si="2"/>
        <v>0</v>
      </c>
      <c r="L57" s="160">
        <v>12</v>
      </c>
      <c r="M57" s="160">
        <f t="shared" si="3"/>
        <v>0</v>
      </c>
      <c r="N57" s="159">
        <v>8.0999999999999996E-4</v>
      </c>
      <c r="O57" s="159">
        <f t="shared" si="4"/>
        <v>0</v>
      </c>
      <c r="P57" s="159">
        <v>0</v>
      </c>
      <c r="Q57" s="159">
        <f t="shared" si="5"/>
        <v>0</v>
      </c>
      <c r="R57" s="160"/>
      <c r="S57" s="160" t="s">
        <v>114</v>
      </c>
      <c r="T57" s="160" t="s">
        <v>114</v>
      </c>
      <c r="U57" s="160">
        <v>5.25</v>
      </c>
      <c r="V57" s="160">
        <f t="shared" si="6"/>
        <v>31.5</v>
      </c>
      <c r="W57" s="160"/>
      <c r="X57" s="160" t="s">
        <v>115</v>
      </c>
      <c r="Y57" s="160" t="s">
        <v>116</v>
      </c>
      <c r="Z57" s="150"/>
      <c r="AA57" s="150"/>
      <c r="AB57" s="150"/>
      <c r="AC57" s="150"/>
      <c r="AD57" s="150"/>
      <c r="AE57" s="150"/>
      <c r="AF57" s="150"/>
      <c r="AG57" s="150" t="s">
        <v>117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33.75" outlineLevel="1" x14ac:dyDescent="0.2">
      <c r="A58" s="181">
        <v>18</v>
      </c>
      <c r="B58" s="182" t="s">
        <v>188</v>
      </c>
      <c r="C58" s="190" t="s">
        <v>189</v>
      </c>
      <c r="D58" s="183" t="s">
        <v>113</v>
      </c>
      <c r="E58" s="184">
        <v>5</v>
      </c>
      <c r="F58" s="185"/>
      <c r="G58" s="186">
        <f t="shared" si="0"/>
        <v>0</v>
      </c>
      <c r="H58" s="161"/>
      <c r="I58" s="160">
        <f t="shared" si="1"/>
        <v>0</v>
      </c>
      <c r="J58" s="161"/>
      <c r="K58" s="160">
        <f t="shared" si="2"/>
        <v>0</v>
      </c>
      <c r="L58" s="160">
        <v>12</v>
      </c>
      <c r="M58" s="160">
        <f t="shared" si="3"/>
        <v>0</v>
      </c>
      <c r="N58" s="159">
        <v>0.112</v>
      </c>
      <c r="O58" s="159">
        <f t="shared" si="4"/>
        <v>0.56000000000000005</v>
      </c>
      <c r="P58" s="159">
        <v>0</v>
      </c>
      <c r="Q58" s="159">
        <f t="shared" si="5"/>
        <v>0</v>
      </c>
      <c r="R58" s="160"/>
      <c r="S58" s="160" t="s">
        <v>180</v>
      </c>
      <c r="T58" s="160" t="s">
        <v>181</v>
      </c>
      <c r="U58" s="160">
        <v>0</v>
      </c>
      <c r="V58" s="160">
        <f t="shared" si="6"/>
        <v>0</v>
      </c>
      <c r="W58" s="160"/>
      <c r="X58" s="160" t="s">
        <v>182</v>
      </c>
      <c r="Y58" s="160" t="s">
        <v>116</v>
      </c>
      <c r="Z58" s="150"/>
      <c r="AA58" s="150"/>
      <c r="AB58" s="150"/>
      <c r="AC58" s="150"/>
      <c r="AD58" s="150"/>
      <c r="AE58" s="150"/>
      <c r="AF58" s="150"/>
      <c r="AG58" s="150" t="s">
        <v>183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33.75" outlineLevel="1" x14ac:dyDescent="0.2">
      <c r="A59" s="181">
        <v>19</v>
      </c>
      <c r="B59" s="182" t="s">
        <v>190</v>
      </c>
      <c r="C59" s="190" t="s">
        <v>191</v>
      </c>
      <c r="D59" s="183" t="s">
        <v>113</v>
      </c>
      <c r="E59" s="184">
        <v>1</v>
      </c>
      <c r="F59" s="185"/>
      <c r="G59" s="186">
        <f t="shared" si="0"/>
        <v>0</v>
      </c>
      <c r="H59" s="161"/>
      <c r="I59" s="160">
        <f t="shared" si="1"/>
        <v>0</v>
      </c>
      <c r="J59" s="161"/>
      <c r="K59" s="160">
        <f t="shared" si="2"/>
        <v>0</v>
      </c>
      <c r="L59" s="160">
        <v>12</v>
      </c>
      <c r="M59" s="160">
        <f t="shared" si="3"/>
        <v>0</v>
      </c>
      <c r="N59" s="159">
        <v>0.128</v>
      </c>
      <c r="O59" s="159">
        <f t="shared" si="4"/>
        <v>0.13</v>
      </c>
      <c r="P59" s="159">
        <v>0</v>
      </c>
      <c r="Q59" s="159">
        <f t="shared" si="5"/>
        <v>0</v>
      </c>
      <c r="R59" s="160"/>
      <c r="S59" s="160" t="s">
        <v>180</v>
      </c>
      <c r="T59" s="160" t="s">
        <v>181</v>
      </c>
      <c r="U59" s="160">
        <v>0</v>
      </c>
      <c r="V59" s="160">
        <f t="shared" si="6"/>
        <v>0</v>
      </c>
      <c r="W59" s="160"/>
      <c r="X59" s="160" t="s">
        <v>182</v>
      </c>
      <c r="Y59" s="160" t="s">
        <v>116</v>
      </c>
      <c r="Z59" s="150"/>
      <c r="AA59" s="150"/>
      <c r="AB59" s="150"/>
      <c r="AC59" s="150"/>
      <c r="AD59" s="150"/>
      <c r="AE59" s="150"/>
      <c r="AF59" s="150"/>
      <c r="AG59" s="150" t="s">
        <v>183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81">
        <v>20</v>
      </c>
      <c r="B60" s="182" t="s">
        <v>192</v>
      </c>
      <c r="C60" s="190" t="s">
        <v>193</v>
      </c>
      <c r="D60" s="183" t="s">
        <v>113</v>
      </c>
      <c r="E60" s="184">
        <v>3</v>
      </c>
      <c r="F60" s="185"/>
      <c r="G60" s="186">
        <f t="shared" si="0"/>
        <v>0</v>
      </c>
      <c r="H60" s="161"/>
      <c r="I60" s="160">
        <f t="shared" si="1"/>
        <v>0</v>
      </c>
      <c r="J60" s="161"/>
      <c r="K60" s="160">
        <f t="shared" si="2"/>
        <v>0</v>
      </c>
      <c r="L60" s="160">
        <v>12</v>
      </c>
      <c r="M60" s="160">
        <f t="shared" si="3"/>
        <v>0</v>
      </c>
      <c r="N60" s="159">
        <v>1.0000000000000001E-5</v>
      </c>
      <c r="O60" s="159">
        <f t="shared" si="4"/>
        <v>0</v>
      </c>
      <c r="P60" s="159">
        <v>0</v>
      </c>
      <c r="Q60" s="159">
        <f t="shared" si="5"/>
        <v>0</v>
      </c>
      <c r="R60" s="160"/>
      <c r="S60" s="160" t="s">
        <v>180</v>
      </c>
      <c r="T60" s="160" t="s">
        <v>181</v>
      </c>
      <c r="U60" s="160">
        <v>0.45</v>
      </c>
      <c r="V60" s="160">
        <f t="shared" si="6"/>
        <v>1.35</v>
      </c>
      <c r="W60" s="160"/>
      <c r="X60" s="160" t="s">
        <v>115</v>
      </c>
      <c r="Y60" s="160" t="s">
        <v>116</v>
      </c>
      <c r="Z60" s="150"/>
      <c r="AA60" s="150"/>
      <c r="AB60" s="150"/>
      <c r="AC60" s="150"/>
      <c r="AD60" s="150"/>
      <c r="AE60" s="150"/>
      <c r="AF60" s="150"/>
      <c r="AG60" s="150" t="s">
        <v>117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1" x14ac:dyDescent="0.2">
      <c r="A61" s="181">
        <v>21</v>
      </c>
      <c r="B61" s="182" t="s">
        <v>194</v>
      </c>
      <c r="C61" s="190" t="s">
        <v>195</v>
      </c>
      <c r="D61" s="183" t="s">
        <v>113</v>
      </c>
      <c r="E61" s="184">
        <v>3</v>
      </c>
      <c r="F61" s="185"/>
      <c r="G61" s="186">
        <f t="shared" si="0"/>
        <v>0</v>
      </c>
      <c r="H61" s="161"/>
      <c r="I61" s="160">
        <f t="shared" si="1"/>
        <v>0</v>
      </c>
      <c r="J61" s="161"/>
      <c r="K61" s="160">
        <f t="shared" si="2"/>
        <v>0</v>
      </c>
      <c r="L61" s="160">
        <v>12</v>
      </c>
      <c r="M61" s="160">
        <f t="shared" si="3"/>
        <v>0</v>
      </c>
      <c r="N61" s="159">
        <v>5.5799999999999999E-3</v>
      </c>
      <c r="O61" s="159">
        <f t="shared" si="4"/>
        <v>0.02</v>
      </c>
      <c r="P61" s="159">
        <v>0</v>
      </c>
      <c r="Q61" s="159">
        <f t="shared" si="5"/>
        <v>0</v>
      </c>
      <c r="R61" s="160"/>
      <c r="S61" s="160" t="s">
        <v>180</v>
      </c>
      <c r="T61" s="160" t="s">
        <v>181</v>
      </c>
      <c r="U61" s="160">
        <v>0</v>
      </c>
      <c r="V61" s="160">
        <f t="shared" si="6"/>
        <v>0</v>
      </c>
      <c r="W61" s="160"/>
      <c r="X61" s="160" t="s">
        <v>182</v>
      </c>
      <c r="Y61" s="160" t="s">
        <v>116</v>
      </c>
      <c r="Z61" s="150"/>
      <c r="AA61" s="150"/>
      <c r="AB61" s="150"/>
      <c r="AC61" s="150"/>
      <c r="AD61" s="150"/>
      <c r="AE61" s="150"/>
      <c r="AF61" s="150"/>
      <c r="AG61" s="150" t="s">
        <v>183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2.5" outlineLevel="1" x14ac:dyDescent="0.2">
      <c r="A62" s="181">
        <v>22</v>
      </c>
      <c r="B62" s="182" t="s">
        <v>196</v>
      </c>
      <c r="C62" s="190" t="s">
        <v>197</v>
      </c>
      <c r="D62" s="183" t="s">
        <v>113</v>
      </c>
      <c r="E62" s="184">
        <v>6</v>
      </c>
      <c r="F62" s="185"/>
      <c r="G62" s="186">
        <f t="shared" si="0"/>
        <v>0</v>
      </c>
      <c r="H62" s="161"/>
      <c r="I62" s="160">
        <f t="shared" si="1"/>
        <v>0</v>
      </c>
      <c r="J62" s="161"/>
      <c r="K62" s="160">
        <f t="shared" si="2"/>
        <v>0</v>
      </c>
      <c r="L62" s="160">
        <v>12</v>
      </c>
      <c r="M62" s="160">
        <f t="shared" si="3"/>
        <v>0</v>
      </c>
      <c r="N62" s="159">
        <v>1.0000000000000001E-5</v>
      </c>
      <c r="O62" s="159">
        <f t="shared" si="4"/>
        <v>0</v>
      </c>
      <c r="P62" s="159">
        <v>0</v>
      </c>
      <c r="Q62" s="159">
        <f t="shared" si="5"/>
        <v>0</v>
      </c>
      <c r="R62" s="160"/>
      <c r="S62" s="160" t="s">
        <v>180</v>
      </c>
      <c r="T62" s="160" t="s">
        <v>181</v>
      </c>
      <c r="U62" s="160">
        <v>0.45</v>
      </c>
      <c r="V62" s="160">
        <f t="shared" si="6"/>
        <v>2.7</v>
      </c>
      <c r="W62" s="160"/>
      <c r="X62" s="160" t="s">
        <v>115</v>
      </c>
      <c r="Y62" s="160" t="s">
        <v>116</v>
      </c>
      <c r="Z62" s="150"/>
      <c r="AA62" s="150"/>
      <c r="AB62" s="150"/>
      <c r="AC62" s="150"/>
      <c r="AD62" s="150"/>
      <c r="AE62" s="150"/>
      <c r="AF62" s="150"/>
      <c r="AG62" s="150" t="s">
        <v>117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33.75" outlineLevel="1" x14ac:dyDescent="0.2">
      <c r="A63" s="181">
        <v>23</v>
      </c>
      <c r="B63" s="182" t="s">
        <v>198</v>
      </c>
      <c r="C63" s="190" t="s">
        <v>199</v>
      </c>
      <c r="D63" s="183" t="s">
        <v>113</v>
      </c>
      <c r="E63" s="184">
        <v>6</v>
      </c>
      <c r="F63" s="185"/>
      <c r="G63" s="186">
        <f t="shared" si="0"/>
        <v>0</v>
      </c>
      <c r="H63" s="161"/>
      <c r="I63" s="160">
        <f t="shared" si="1"/>
        <v>0</v>
      </c>
      <c r="J63" s="161"/>
      <c r="K63" s="160">
        <f t="shared" si="2"/>
        <v>0</v>
      </c>
      <c r="L63" s="160">
        <v>12</v>
      </c>
      <c r="M63" s="160">
        <f t="shared" si="3"/>
        <v>0</v>
      </c>
      <c r="N63" s="159">
        <v>5.5799999999999999E-3</v>
      </c>
      <c r="O63" s="159">
        <f t="shared" si="4"/>
        <v>0.03</v>
      </c>
      <c r="P63" s="159">
        <v>0</v>
      </c>
      <c r="Q63" s="159">
        <f t="shared" si="5"/>
        <v>0</v>
      </c>
      <c r="R63" s="160"/>
      <c r="S63" s="160" t="s">
        <v>180</v>
      </c>
      <c r="T63" s="160" t="s">
        <v>181</v>
      </c>
      <c r="U63" s="160">
        <v>0</v>
      </c>
      <c r="V63" s="160">
        <f t="shared" si="6"/>
        <v>0</v>
      </c>
      <c r="W63" s="160"/>
      <c r="X63" s="160" t="s">
        <v>182</v>
      </c>
      <c r="Y63" s="160" t="s">
        <v>116</v>
      </c>
      <c r="Z63" s="150"/>
      <c r="AA63" s="150"/>
      <c r="AB63" s="150"/>
      <c r="AC63" s="150"/>
      <c r="AD63" s="150"/>
      <c r="AE63" s="150"/>
      <c r="AF63" s="150"/>
      <c r="AG63" s="150" t="s">
        <v>183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81">
        <v>24</v>
      </c>
      <c r="B64" s="182" t="s">
        <v>200</v>
      </c>
      <c r="C64" s="190" t="s">
        <v>201</v>
      </c>
      <c r="D64" s="183" t="s">
        <v>167</v>
      </c>
      <c r="E64" s="184">
        <v>1.2424599999999999</v>
      </c>
      <c r="F64" s="185"/>
      <c r="G64" s="186">
        <f t="shared" si="0"/>
        <v>0</v>
      </c>
      <c r="H64" s="161"/>
      <c r="I64" s="160">
        <f t="shared" si="1"/>
        <v>0</v>
      </c>
      <c r="J64" s="161"/>
      <c r="K64" s="160">
        <f t="shared" si="2"/>
        <v>0</v>
      </c>
      <c r="L64" s="160">
        <v>12</v>
      </c>
      <c r="M64" s="160">
        <f t="shared" si="3"/>
        <v>0</v>
      </c>
      <c r="N64" s="159">
        <v>0</v>
      </c>
      <c r="O64" s="159">
        <f t="shared" si="4"/>
        <v>0</v>
      </c>
      <c r="P64" s="159">
        <v>0</v>
      </c>
      <c r="Q64" s="159">
        <f t="shared" si="5"/>
        <v>0</v>
      </c>
      <c r="R64" s="160"/>
      <c r="S64" s="160" t="s">
        <v>114</v>
      </c>
      <c r="T64" s="160" t="s">
        <v>114</v>
      </c>
      <c r="U64" s="160">
        <v>3.0059999999999998</v>
      </c>
      <c r="V64" s="160">
        <f t="shared" si="6"/>
        <v>3.73</v>
      </c>
      <c r="W64" s="160"/>
      <c r="X64" s="160" t="s">
        <v>168</v>
      </c>
      <c r="Y64" s="160" t="s">
        <v>116</v>
      </c>
      <c r="Z64" s="150"/>
      <c r="AA64" s="150"/>
      <c r="AB64" s="150"/>
      <c r="AC64" s="150"/>
      <c r="AD64" s="150"/>
      <c r="AE64" s="150"/>
      <c r="AF64" s="150"/>
      <c r="AG64" s="150" t="s">
        <v>169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x14ac:dyDescent="0.2">
      <c r="A65" s="168" t="s">
        <v>109</v>
      </c>
      <c r="B65" s="169" t="s">
        <v>74</v>
      </c>
      <c r="C65" s="187" t="s">
        <v>75</v>
      </c>
      <c r="D65" s="170"/>
      <c r="E65" s="171"/>
      <c r="F65" s="172"/>
      <c r="G65" s="173">
        <f>SUMIF(AG66:AG71,"&lt;&gt;NOR",G66:G71)</f>
        <v>0</v>
      </c>
      <c r="H65" s="167"/>
      <c r="I65" s="167">
        <f>SUM(I66:I71)</f>
        <v>0</v>
      </c>
      <c r="J65" s="167"/>
      <c r="K65" s="167">
        <f>SUM(K66:K71)</f>
        <v>0</v>
      </c>
      <c r="L65" s="167"/>
      <c r="M65" s="167">
        <f>SUM(M66:M71)</f>
        <v>0</v>
      </c>
      <c r="N65" s="166"/>
      <c r="O65" s="166">
        <f>SUM(O66:O71)</f>
        <v>0</v>
      </c>
      <c r="P65" s="166"/>
      <c r="Q65" s="166">
        <f>SUM(Q66:Q71)</f>
        <v>0.1</v>
      </c>
      <c r="R65" s="167"/>
      <c r="S65" s="167"/>
      <c r="T65" s="167"/>
      <c r="U65" s="167"/>
      <c r="V65" s="167">
        <f>SUM(V66:V71)</f>
        <v>2.0499999999999998</v>
      </c>
      <c r="W65" s="167"/>
      <c r="X65" s="167"/>
      <c r="Y65" s="167"/>
      <c r="AG65" t="s">
        <v>110</v>
      </c>
    </row>
    <row r="66" spans="1:60" ht="12.75" customHeight="1" outlineLevel="1" x14ac:dyDescent="0.2">
      <c r="A66" s="175">
        <v>25</v>
      </c>
      <c r="B66" s="176" t="s">
        <v>202</v>
      </c>
      <c r="C66" s="188" t="s">
        <v>203</v>
      </c>
      <c r="D66" s="177" t="s">
        <v>144</v>
      </c>
      <c r="E66" s="178">
        <v>10.26756</v>
      </c>
      <c r="F66" s="179"/>
      <c r="G66" s="180">
        <f>ROUND(E66*F66,2)</f>
        <v>0</v>
      </c>
      <c r="H66" s="161"/>
      <c r="I66" s="160">
        <f>ROUND(E66*H66,2)</f>
        <v>0</v>
      </c>
      <c r="J66" s="161"/>
      <c r="K66" s="160">
        <f>ROUND(E66*J66,2)</f>
        <v>0</v>
      </c>
      <c r="L66" s="160">
        <v>12</v>
      </c>
      <c r="M66" s="160">
        <f>G66*(1+L66/100)</f>
        <v>0</v>
      </c>
      <c r="N66" s="159">
        <v>0</v>
      </c>
      <c r="O66" s="159">
        <f>ROUND(E66*N66,2)</f>
        <v>0</v>
      </c>
      <c r="P66" s="159">
        <v>0.01</v>
      </c>
      <c r="Q66" s="159">
        <f>ROUND(E66*P66,2)</f>
        <v>0.1</v>
      </c>
      <c r="R66" s="160"/>
      <c r="S66" s="160" t="s">
        <v>114</v>
      </c>
      <c r="T66" s="160" t="s">
        <v>114</v>
      </c>
      <c r="U66" s="160">
        <v>0.2</v>
      </c>
      <c r="V66" s="160">
        <f>ROUND(E66*U66,2)</f>
        <v>2.0499999999999998</v>
      </c>
      <c r="W66" s="160"/>
      <c r="X66" s="160" t="s">
        <v>115</v>
      </c>
      <c r="Y66" s="160" t="s">
        <v>116</v>
      </c>
      <c r="Z66" s="150"/>
      <c r="AA66" s="150"/>
      <c r="AB66" s="150"/>
      <c r="AC66" s="150"/>
      <c r="AD66" s="150"/>
      <c r="AE66" s="150"/>
      <c r="AF66" s="150"/>
      <c r="AG66" s="150" t="s">
        <v>117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2" x14ac:dyDescent="0.2">
      <c r="A67" s="157"/>
      <c r="B67" s="158"/>
      <c r="C67" s="189" t="s">
        <v>155</v>
      </c>
      <c r="D67" s="162"/>
      <c r="E67" s="163">
        <v>3.1511999999999998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119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3" x14ac:dyDescent="0.2">
      <c r="A68" s="157"/>
      <c r="B68" s="158"/>
      <c r="C68" s="189" t="s">
        <v>157</v>
      </c>
      <c r="D68" s="162"/>
      <c r="E68" s="163">
        <v>2.9434999999999998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119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89" t="s">
        <v>159</v>
      </c>
      <c r="D69" s="162"/>
      <c r="E69" s="163">
        <v>3.2656000000000001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119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89" t="s">
        <v>160</v>
      </c>
      <c r="D70" s="162"/>
      <c r="E70" s="163">
        <v>3.4741499999999998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119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91" t="s">
        <v>204</v>
      </c>
      <c r="D71" s="164"/>
      <c r="E71" s="165">
        <v>-2.5668899999999999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119</v>
      </c>
      <c r="AH71" s="150">
        <v>4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">
      <c r="A72" s="168" t="s">
        <v>109</v>
      </c>
      <c r="B72" s="169" t="s">
        <v>76</v>
      </c>
      <c r="C72" s="187" t="s">
        <v>77</v>
      </c>
      <c r="D72" s="170"/>
      <c r="E72" s="171"/>
      <c r="F72" s="172"/>
      <c r="G72" s="173">
        <f>SUMIF(AG73:AG81,"&lt;&gt;NOR",G73:G81)</f>
        <v>0</v>
      </c>
      <c r="H72" s="167"/>
      <c r="I72" s="167">
        <f>SUM(I73:I81)</f>
        <v>0</v>
      </c>
      <c r="J72" s="167"/>
      <c r="K72" s="167">
        <f>SUM(K73:K81)</f>
        <v>0</v>
      </c>
      <c r="L72" s="167"/>
      <c r="M72" s="167">
        <f>SUM(M73:M81)</f>
        <v>0</v>
      </c>
      <c r="N72" s="166"/>
      <c r="O72" s="166">
        <f>SUM(O73:O81)</f>
        <v>0.02</v>
      </c>
      <c r="P72" s="166"/>
      <c r="Q72" s="166">
        <f>SUM(Q73:Q81)</f>
        <v>0</v>
      </c>
      <c r="R72" s="167"/>
      <c r="S72" s="167"/>
      <c r="T72" s="167"/>
      <c r="U72" s="167"/>
      <c r="V72" s="167">
        <f>SUM(V73:V81)</f>
        <v>11.93</v>
      </c>
      <c r="W72" s="167"/>
      <c r="X72" s="167"/>
      <c r="Y72" s="167"/>
      <c r="AG72" t="s">
        <v>110</v>
      </c>
    </row>
    <row r="73" spans="1:60" outlineLevel="1" x14ac:dyDescent="0.2">
      <c r="A73" s="175">
        <v>26</v>
      </c>
      <c r="B73" s="176" t="s">
        <v>205</v>
      </c>
      <c r="C73" s="188" t="s">
        <v>206</v>
      </c>
      <c r="D73" s="177" t="s">
        <v>140</v>
      </c>
      <c r="E73" s="178">
        <v>45</v>
      </c>
      <c r="F73" s="179"/>
      <c r="G73" s="180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12</v>
      </c>
      <c r="M73" s="160">
        <f>G73*(1+L73/100)</f>
        <v>0</v>
      </c>
      <c r="N73" s="159">
        <v>0</v>
      </c>
      <c r="O73" s="159">
        <f>ROUND(E73*N73,2)</f>
        <v>0</v>
      </c>
      <c r="P73" s="159">
        <v>0</v>
      </c>
      <c r="Q73" s="159">
        <f>ROUND(E73*P73,2)</f>
        <v>0</v>
      </c>
      <c r="R73" s="160"/>
      <c r="S73" s="160" t="s">
        <v>114</v>
      </c>
      <c r="T73" s="160" t="s">
        <v>114</v>
      </c>
      <c r="U73" s="160">
        <v>0.17</v>
      </c>
      <c r="V73" s="160">
        <f>ROUND(E73*U73,2)</f>
        <v>7.65</v>
      </c>
      <c r="W73" s="160"/>
      <c r="X73" s="160" t="s">
        <v>115</v>
      </c>
      <c r="Y73" s="160" t="s">
        <v>116</v>
      </c>
      <c r="Z73" s="150"/>
      <c r="AA73" s="150"/>
      <c r="AB73" s="150"/>
      <c r="AC73" s="150"/>
      <c r="AD73" s="150"/>
      <c r="AE73" s="150"/>
      <c r="AF73" s="150"/>
      <c r="AG73" s="150" t="s">
        <v>117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2" x14ac:dyDescent="0.2">
      <c r="A74" s="157"/>
      <c r="B74" s="158"/>
      <c r="C74" s="189" t="s">
        <v>207</v>
      </c>
      <c r="D74" s="162"/>
      <c r="E74" s="163">
        <v>45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119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5">
        <v>27</v>
      </c>
      <c r="B75" s="176" t="s">
        <v>208</v>
      </c>
      <c r="C75" s="188" t="s">
        <v>209</v>
      </c>
      <c r="D75" s="177" t="s">
        <v>140</v>
      </c>
      <c r="E75" s="178">
        <v>54</v>
      </c>
      <c r="F75" s="179"/>
      <c r="G75" s="180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12</v>
      </c>
      <c r="M75" s="160">
        <f>G75*(1+L75/100)</f>
        <v>0</v>
      </c>
      <c r="N75" s="159">
        <v>1.4999999999999999E-4</v>
      </c>
      <c r="O75" s="159">
        <f>ROUND(E75*N75,2)</f>
        <v>0.01</v>
      </c>
      <c r="P75" s="159">
        <v>0</v>
      </c>
      <c r="Q75" s="159">
        <f>ROUND(E75*P75,2)</f>
        <v>0</v>
      </c>
      <c r="R75" s="160" t="s">
        <v>210</v>
      </c>
      <c r="S75" s="160" t="s">
        <v>114</v>
      </c>
      <c r="T75" s="160" t="s">
        <v>114</v>
      </c>
      <c r="U75" s="160">
        <v>0</v>
      </c>
      <c r="V75" s="160">
        <f>ROUND(E75*U75,2)</f>
        <v>0</v>
      </c>
      <c r="W75" s="160"/>
      <c r="X75" s="160" t="s">
        <v>182</v>
      </c>
      <c r="Y75" s="160" t="s">
        <v>116</v>
      </c>
      <c r="Z75" s="150"/>
      <c r="AA75" s="150"/>
      <c r="AB75" s="150"/>
      <c r="AC75" s="150"/>
      <c r="AD75" s="150"/>
      <c r="AE75" s="150"/>
      <c r="AF75" s="150"/>
      <c r="AG75" s="150" t="s">
        <v>183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2" x14ac:dyDescent="0.2">
      <c r="A76" s="157"/>
      <c r="B76" s="158"/>
      <c r="C76" s="189" t="s">
        <v>211</v>
      </c>
      <c r="D76" s="162"/>
      <c r="E76" s="163">
        <v>54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119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5">
        <v>28</v>
      </c>
      <c r="B77" s="176" t="s">
        <v>212</v>
      </c>
      <c r="C77" s="188" t="s">
        <v>213</v>
      </c>
      <c r="D77" s="177" t="s">
        <v>140</v>
      </c>
      <c r="E77" s="178">
        <v>45</v>
      </c>
      <c r="F77" s="179"/>
      <c r="G77" s="180">
        <f>ROUND(E77*F77,2)</f>
        <v>0</v>
      </c>
      <c r="H77" s="161"/>
      <c r="I77" s="160">
        <f>ROUND(E77*H77,2)</f>
        <v>0</v>
      </c>
      <c r="J77" s="161"/>
      <c r="K77" s="160">
        <f>ROUND(E77*J77,2)</f>
        <v>0</v>
      </c>
      <c r="L77" s="160">
        <v>12</v>
      </c>
      <c r="M77" s="160">
        <f>G77*(1+L77/100)</f>
        <v>0</v>
      </c>
      <c r="N77" s="159">
        <v>0</v>
      </c>
      <c r="O77" s="159">
        <f>ROUND(E77*N77,2)</f>
        <v>0</v>
      </c>
      <c r="P77" s="159">
        <v>0</v>
      </c>
      <c r="Q77" s="159">
        <f>ROUND(E77*P77,2)</f>
        <v>0</v>
      </c>
      <c r="R77" s="160"/>
      <c r="S77" s="160" t="s">
        <v>114</v>
      </c>
      <c r="T77" s="160" t="s">
        <v>114</v>
      </c>
      <c r="U77" s="160">
        <v>9.5000000000000001E-2</v>
      </c>
      <c r="V77" s="160">
        <f>ROUND(E77*U77,2)</f>
        <v>4.28</v>
      </c>
      <c r="W77" s="160"/>
      <c r="X77" s="160" t="s">
        <v>115</v>
      </c>
      <c r="Y77" s="160" t="s">
        <v>116</v>
      </c>
      <c r="Z77" s="150"/>
      <c r="AA77" s="150"/>
      <c r="AB77" s="150"/>
      <c r="AC77" s="150"/>
      <c r="AD77" s="150"/>
      <c r="AE77" s="150"/>
      <c r="AF77" s="150"/>
      <c r="AG77" s="150" t="s">
        <v>117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2" x14ac:dyDescent="0.2">
      <c r="A78" s="157"/>
      <c r="B78" s="158"/>
      <c r="C78" s="189" t="s">
        <v>207</v>
      </c>
      <c r="D78" s="162"/>
      <c r="E78" s="163">
        <v>45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119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5">
        <v>29</v>
      </c>
      <c r="B79" s="176" t="s">
        <v>214</v>
      </c>
      <c r="C79" s="188" t="s">
        <v>215</v>
      </c>
      <c r="D79" s="177" t="s">
        <v>140</v>
      </c>
      <c r="E79" s="178">
        <v>54</v>
      </c>
      <c r="F79" s="179"/>
      <c r="G79" s="180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12</v>
      </c>
      <c r="M79" s="160">
        <f>G79*(1+L79/100)</f>
        <v>0</v>
      </c>
      <c r="N79" s="159">
        <v>1.9000000000000001E-4</v>
      </c>
      <c r="O79" s="159">
        <f>ROUND(E79*N79,2)</f>
        <v>0.01</v>
      </c>
      <c r="P79" s="159">
        <v>0</v>
      </c>
      <c r="Q79" s="159">
        <f>ROUND(E79*P79,2)</f>
        <v>0</v>
      </c>
      <c r="R79" s="160" t="s">
        <v>210</v>
      </c>
      <c r="S79" s="160" t="s">
        <v>114</v>
      </c>
      <c r="T79" s="160" t="s">
        <v>114</v>
      </c>
      <c r="U79" s="160">
        <v>0</v>
      </c>
      <c r="V79" s="160">
        <f>ROUND(E79*U79,2)</f>
        <v>0</v>
      </c>
      <c r="W79" s="160"/>
      <c r="X79" s="160" t="s">
        <v>182</v>
      </c>
      <c r="Y79" s="160" t="s">
        <v>116</v>
      </c>
      <c r="Z79" s="150"/>
      <c r="AA79" s="150"/>
      <c r="AB79" s="150"/>
      <c r="AC79" s="150"/>
      <c r="AD79" s="150"/>
      <c r="AE79" s="150"/>
      <c r="AF79" s="150"/>
      <c r="AG79" s="150" t="s">
        <v>183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2" x14ac:dyDescent="0.2">
      <c r="A80" s="157"/>
      <c r="B80" s="158"/>
      <c r="C80" s="189" t="s">
        <v>211</v>
      </c>
      <c r="D80" s="162"/>
      <c r="E80" s="163">
        <v>54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119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81">
        <v>30</v>
      </c>
      <c r="B81" s="182" t="s">
        <v>216</v>
      </c>
      <c r="C81" s="190" t="s">
        <v>217</v>
      </c>
      <c r="D81" s="183" t="s">
        <v>218</v>
      </c>
      <c r="E81" s="184">
        <v>1</v>
      </c>
      <c r="F81" s="185"/>
      <c r="G81" s="186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12</v>
      </c>
      <c r="M81" s="160">
        <f>G81*(1+L81/100)</f>
        <v>0</v>
      </c>
      <c r="N81" s="159">
        <v>0</v>
      </c>
      <c r="O81" s="159">
        <f>ROUND(E81*N81,2)</f>
        <v>0</v>
      </c>
      <c r="P81" s="159">
        <v>0</v>
      </c>
      <c r="Q81" s="159">
        <f>ROUND(E81*P81,2)</f>
        <v>0</v>
      </c>
      <c r="R81" s="160"/>
      <c r="S81" s="160" t="s">
        <v>180</v>
      </c>
      <c r="T81" s="160" t="s">
        <v>181</v>
      </c>
      <c r="U81" s="160">
        <v>0</v>
      </c>
      <c r="V81" s="160">
        <f>ROUND(E81*U81,2)</f>
        <v>0</v>
      </c>
      <c r="W81" s="160"/>
      <c r="X81" s="160" t="s">
        <v>115</v>
      </c>
      <c r="Y81" s="160" t="s">
        <v>116</v>
      </c>
      <c r="Z81" s="150"/>
      <c r="AA81" s="150"/>
      <c r="AB81" s="150"/>
      <c r="AC81" s="150"/>
      <c r="AD81" s="150"/>
      <c r="AE81" s="150"/>
      <c r="AF81" s="150"/>
      <c r="AG81" s="150" t="s">
        <v>117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x14ac:dyDescent="0.2">
      <c r="A82" s="168" t="s">
        <v>109</v>
      </c>
      <c r="B82" s="169" t="s">
        <v>78</v>
      </c>
      <c r="C82" s="187" t="s">
        <v>79</v>
      </c>
      <c r="D82" s="170"/>
      <c r="E82" s="171"/>
      <c r="F82" s="172"/>
      <c r="G82" s="173">
        <f>SUMIF(AG83:AG90,"&lt;&gt;NOR",G83:G90)</f>
        <v>0</v>
      </c>
      <c r="H82" s="167"/>
      <c r="I82" s="167">
        <f>SUM(I83:I90)</f>
        <v>0</v>
      </c>
      <c r="J82" s="167"/>
      <c r="K82" s="167">
        <f>SUM(K83:K90)</f>
        <v>0</v>
      </c>
      <c r="L82" s="167"/>
      <c r="M82" s="167">
        <f>SUM(M83:M90)</f>
        <v>0</v>
      </c>
      <c r="N82" s="166"/>
      <c r="O82" s="166">
        <f>SUM(O83:O90)</f>
        <v>0</v>
      </c>
      <c r="P82" s="166"/>
      <c r="Q82" s="166">
        <f>SUM(Q83:Q90)</f>
        <v>0</v>
      </c>
      <c r="R82" s="167"/>
      <c r="S82" s="167"/>
      <c r="T82" s="167"/>
      <c r="U82" s="167"/>
      <c r="V82" s="167">
        <f>SUM(V83:V90)</f>
        <v>4.74</v>
      </c>
      <c r="W82" s="167"/>
      <c r="X82" s="167"/>
      <c r="Y82" s="167"/>
      <c r="AG82" t="s">
        <v>110</v>
      </c>
    </row>
    <row r="83" spans="1:60" outlineLevel="1" x14ac:dyDescent="0.2">
      <c r="A83" s="181">
        <v>31</v>
      </c>
      <c r="B83" s="182" t="s">
        <v>219</v>
      </c>
      <c r="C83" s="190" t="s">
        <v>220</v>
      </c>
      <c r="D83" s="183" t="s">
        <v>167</v>
      </c>
      <c r="E83" s="184">
        <v>1.71858</v>
      </c>
      <c r="F83" s="185"/>
      <c r="G83" s="186">
        <f t="shared" ref="G83:G90" si="7">ROUND(E83*F83,2)</f>
        <v>0</v>
      </c>
      <c r="H83" s="161"/>
      <c r="I83" s="160">
        <f t="shared" ref="I83:I90" si="8">ROUND(E83*H83,2)</f>
        <v>0</v>
      </c>
      <c r="J83" s="161"/>
      <c r="K83" s="160">
        <f t="shared" ref="K83:K90" si="9">ROUND(E83*J83,2)</f>
        <v>0</v>
      </c>
      <c r="L83" s="160">
        <v>12</v>
      </c>
      <c r="M83" s="160">
        <f t="shared" ref="M83:M90" si="10">G83*(1+L83/100)</f>
        <v>0</v>
      </c>
      <c r="N83" s="159">
        <v>0</v>
      </c>
      <c r="O83" s="159">
        <f t="shared" ref="O83:O90" si="11">ROUND(E83*N83,2)</f>
        <v>0</v>
      </c>
      <c r="P83" s="159">
        <v>0</v>
      </c>
      <c r="Q83" s="159">
        <f t="shared" ref="Q83:Q90" si="12">ROUND(E83*P83,2)</f>
        <v>0</v>
      </c>
      <c r="R83" s="160"/>
      <c r="S83" s="160" t="s">
        <v>114</v>
      </c>
      <c r="T83" s="160" t="s">
        <v>114</v>
      </c>
      <c r="U83" s="160">
        <v>0.94199999999999995</v>
      </c>
      <c r="V83" s="160">
        <f t="shared" ref="V83:V90" si="13">ROUND(E83*U83,2)</f>
        <v>1.62</v>
      </c>
      <c r="W83" s="160"/>
      <c r="X83" s="160" t="s">
        <v>221</v>
      </c>
      <c r="Y83" s="160" t="s">
        <v>116</v>
      </c>
      <c r="Z83" s="150"/>
      <c r="AA83" s="150"/>
      <c r="AB83" s="150"/>
      <c r="AC83" s="150"/>
      <c r="AD83" s="150"/>
      <c r="AE83" s="150"/>
      <c r="AF83" s="150"/>
      <c r="AG83" s="150" t="s">
        <v>222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81">
        <v>32</v>
      </c>
      <c r="B84" s="182" t="s">
        <v>223</v>
      </c>
      <c r="C84" s="190" t="s">
        <v>224</v>
      </c>
      <c r="D84" s="183" t="s">
        <v>167</v>
      </c>
      <c r="E84" s="184">
        <v>17.185790000000001</v>
      </c>
      <c r="F84" s="185"/>
      <c r="G84" s="186">
        <f t="shared" si="7"/>
        <v>0</v>
      </c>
      <c r="H84" s="161"/>
      <c r="I84" s="160">
        <f t="shared" si="8"/>
        <v>0</v>
      </c>
      <c r="J84" s="161"/>
      <c r="K84" s="160">
        <f t="shared" si="9"/>
        <v>0</v>
      </c>
      <c r="L84" s="160">
        <v>12</v>
      </c>
      <c r="M84" s="160">
        <f t="shared" si="10"/>
        <v>0</v>
      </c>
      <c r="N84" s="159">
        <v>0</v>
      </c>
      <c r="O84" s="159">
        <f t="shared" si="11"/>
        <v>0</v>
      </c>
      <c r="P84" s="159">
        <v>0</v>
      </c>
      <c r="Q84" s="159">
        <f t="shared" si="12"/>
        <v>0</v>
      </c>
      <c r="R84" s="160"/>
      <c r="S84" s="160" t="s">
        <v>114</v>
      </c>
      <c r="T84" s="160" t="s">
        <v>114</v>
      </c>
      <c r="U84" s="160">
        <v>0.105</v>
      </c>
      <c r="V84" s="160">
        <f t="shared" si="13"/>
        <v>1.8</v>
      </c>
      <c r="W84" s="160"/>
      <c r="X84" s="160" t="s">
        <v>221</v>
      </c>
      <c r="Y84" s="160" t="s">
        <v>116</v>
      </c>
      <c r="Z84" s="150"/>
      <c r="AA84" s="150"/>
      <c r="AB84" s="150"/>
      <c r="AC84" s="150"/>
      <c r="AD84" s="150"/>
      <c r="AE84" s="150"/>
      <c r="AF84" s="150"/>
      <c r="AG84" s="150" t="s">
        <v>222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81">
        <v>33</v>
      </c>
      <c r="B85" s="182" t="s">
        <v>225</v>
      </c>
      <c r="C85" s="190" t="s">
        <v>226</v>
      </c>
      <c r="D85" s="183" t="s">
        <v>167</v>
      </c>
      <c r="E85" s="184">
        <v>1.71858</v>
      </c>
      <c r="F85" s="185"/>
      <c r="G85" s="186">
        <f t="shared" si="7"/>
        <v>0</v>
      </c>
      <c r="H85" s="161"/>
      <c r="I85" s="160">
        <f t="shared" si="8"/>
        <v>0</v>
      </c>
      <c r="J85" s="161"/>
      <c r="K85" s="160">
        <f t="shared" si="9"/>
        <v>0</v>
      </c>
      <c r="L85" s="160">
        <v>12</v>
      </c>
      <c r="M85" s="160">
        <f t="shared" si="10"/>
        <v>0</v>
      </c>
      <c r="N85" s="159">
        <v>0</v>
      </c>
      <c r="O85" s="159">
        <f t="shared" si="11"/>
        <v>0</v>
      </c>
      <c r="P85" s="159">
        <v>0</v>
      </c>
      <c r="Q85" s="159">
        <f t="shared" si="12"/>
        <v>0</v>
      </c>
      <c r="R85" s="160"/>
      <c r="S85" s="160" t="s">
        <v>114</v>
      </c>
      <c r="T85" s="160" t="s">
        <v>114</v>
      </c>
      <c r="U85" s="160">
        <v>0.27700000000000002</v>
      </c>
      <c r="V85" s="160">
        <f t="shared" si="13"/>
        <v>0.48</v>
      </c>
      <c r="W85" s="160"/>
      <c r="X85" s="160" t="s">
        <v>221</v>
      </c>
      <c r="Y85" s="160" t="s">
        <v>116</v>
      </c>
      <c r="Z85" s="150"/>
      <c r="AA85" s="150"/>
      <c r="AB85" s="150"/>
      <c r="AC85" s="150"/>
      <c r="AD85" s="150"/>
      <c r="AE85" s="150"/>
      <c r="AF85" s="150"/>
      <c r="AG85" s="150" t="s">
        <v>222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81">
        <v>34</v>
      </c>
      <c r="B86" s="182" t="s">
        <v>227</v>
      </c>
      <c r="C86" s="190" t="s">
        <v>228</v>
      </c>
      <c r="D86" s="183" t="s">
        <v>167</v>
      </c>
      <c r="E86" s="184">
        <v>1.71858</v>
      </c>
      <c r="F86" s="185"/>
      <c r="G86" s="186">
        <f t="shared" si="7"/>
        <v>0</v>
      </c>
      <c r="H86" s="161"/>
      <c r="I86" s="160">
        <f t="shared" si="8"/>
        <v>0</v>
      </c>
      <c r="J86" s="161"/>
      <c r="K86" s="160">
        <f t="shared" si="9"/>
        <v>0</v>
      </c>
      <c r="L86" s="160">
        <v>12</v>
      </c>
      <c r="M86" s="160">
        <f t="shared" si="10"/>
        <v>0</v>
      </c>
      <c r="N86" s="159">
        <v>0</v>
      </c>
      <c r="O86" s="159">
        <f t="shared" si="11"/>
        <v>0</v>
      </c>
      <c r="P86" s="159">
        <v>0</v>
      </c>
      <c r="Q86" s="159">
        <f t="shared" si="12"/>
        <v>0</v>
      </c>
      <c r="R86" s="160"/>
      <c r="S86" s="160" t="s">
        <v>114</v>
      </c>
      <c r="T86" s="160" t="s">
        <v>114</v>
      </c>
      <c r="U86" s="160">
        <v>0.49</v>
      </c>
      <c r="V86" s="160">
        <f t="shared" si="13"/>
        <v>0.84</v>
      </c>
      <c r="W86" s="160"/>
      <c r="X86" s="160" t="s">
        <v>221</v>
      </c>
      <c r="Y86" s="160" t="s">
        <v>116</v>
      </c>
      <c r="Z86" s="150"/>
      <c r="AA86" s="150"/>
      <c r="AB86" s="150"/>
      <c r="AC86" s="150"/>
      <c r="AD86" s="150"/>
      <c r="AE86" s="150"/>
      <c r="AF86" s="150"/>
      <c r="AG86" s="150" t="s">
        <v>222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81">
        <v>35</v>
      </c>
      <c r="B87" s="182" t="s">
        <v>229</v>
      </c>
      <c r="C87" s="190" t="s">
        <v>230</v>
      </c>
      <c r="D87" s="183" t="s">
        <v>167</v>
      </c>
      <c r="E87" s="184">
        <v>1.71858</v>
      </c>
      <c r="F87" s="185"/>
      <c r="G87" s="186">
        <f t="shared" si="7"/>
        <v>0</v>
      </c>
      <c r="H87" s="161"/>
      <c r="I87" s="160">
        <f t="shared" si="8"/>
        <v>0</v>
      </c>
      <c r="J87" s="161"/>
      <c r="K87" s="160">
        <f t="shared" si="9"/>
        <v>0</v>
      </c>
      <c r="L87" s="160">
        <v>12</v>
      </c>
      <c r="M87" s="160">
        <f t="shared" si="10"/>
        <v>0</v>
      </c>
      <c r="N87" s="159">
        <v>0</v>
      </c>
      <c r="O87" s="159">
        <f t="shared" si="11"/>
        <v>0</v>
      </c>
      <c r="P87" s="159">
        <v>0</v>
      </c>
      <c r="Q87" s="159">
        <f t="shared" si="12"/>
        <v>0</v>
      </c>
      <c r="R87" s="160"/>
      <c r="S87" s="160" t="s">
        <v>114</v>
      </c>
      <c r="T87" s="160" t="s">
        <v>114</v>
      </c>
      <c r="U87" s="160">
        <v>0</v>
      </c>
      <c r="V87" s="160">
        <f t="shared" si="13"/>
        <v>0</v>
      </c>
      <c r="W87" s="160"/>
      <c r="X87" s="160" t="s">
        <v>221</v>
      </c>
      <c r="Y87" s="160" t="s">
        <v>116</v>
      </c>
      <c r="Z87" s="150"/>
      <c r="AA87" s="150"/>
      <c r="AB87" s="150"/>
      <c r="AC87" s="150"/>
      <c r="AD87" s="150"/>
      <c r="AE87" s="150"/>
      <c r="AF87" s="150"/>
      <c r="AG87" s="150" t="s">
        <v>222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ht="22.5" outlineLevel="1" x14ac:dyDescent="0.2">
      <c r="A88" s="181">
        <v>36</v>
      </c>
      <c r="B88" s="182" t="s">
        <v>231</v>
      </c>
      <c r="C88" s="190" t="s">
        <v>232</v>
      </c>
      <c r="D88" s="183" t="s">
        <v>167</v>
      </c>
      <c r="E88" s="184">
        <v>1.3910199999999999</v>
      </c>
      <c r="F88" s="185"/>
      <c r="G88" s="186">
        <f t="shared" si="7"/>
        <v>0</v>
      </c>
      <c r="H88" s="161"/>
      <c r="I88" s="160">
        <f t="shared" si="8"/>
        <v>0</v>
      </c>
      <c r="J88" s="161"/>
      <c r="K88" s="160">
        <f t="shared" si="9"/>
        <v>0</v>
      </c>
      <c r="L88" s="160">
        <v>12</v>
      </c>
      <c r="M88" s="160">
        <f t="shared" si="10"/>
        <v>0</v>
      </c>
      <c r="N88" s="159">
        <v>0</v>
      </c>
      <c r="O88" s="159">
        <f t="shared" si="11"/>
        <v>0</v>
      </c>
      <c r="P88" s="159">
        <v>0</v>
      </c>
      <c r="Q88" s="159">
        <f t="shared" si="12"/>
        <v>0</v>
      </c>
      <c r="R88" s="160"/>
      <c r="S88" s="160" t="s">
        <v>114</v>
      </c>
      <c r="T88" s="160" t="s">
        <v>114</v>
      </c>
      <c r="U88" s="160">
        <v>0</v>
      </c>
      <c r="V88" s="160">
        <f t="shared" si="13"/>
        <v>0</v>
      </c>
      <c r="W88" s="160"/>
      <c r="X88" s="160" t="s">
        <v>115</v>
      </c>
      <c r="Y88" s="160" t="s">
        <v>116</v>
      </c>
      <c r="Z88" s="150"/>
      <c r="AA88" s="150"/>
      <c r="AB88" s="150"/>
      <c r="AC88" s="150"/>
      <c r="AD88" s="150"/>
      <c r="AE88" s="150"/>
      <c r="AF88" s="150"/>
      <c r="AG88" s="150" t="s">
        <v>117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22.5" outlineLevel="1" x14ac:dyDescent="0.2">
      <c r="A89" s="181">
        <v>37</v>
      </c>
      <c r="B89" s="182" t="s">
        <v>233</v>
      </c>
      <c r="C89" s="190" t="s">
        <v>234</v>
      </c>
      <c r="D89" s="183" t="s">
        <v>167</v>
      </c>
      <c r="E89" s="184">
        <v>0.14756</v>
      </c>
      <c r="F89" s="185"/>
      <c r="G89" s="186">
        <f t="shared" si="7"/>
        <v>0</v>
      </c>
      <c r="H89" s="161"/>
      <c r="I89" s="160">
        <f t="shared" si="8"/>
        <v>0</v>
      </c>
      <c r="J89" s="161"/>
      <c r="K89" s="160">
        <f t="shared" si="9"/>
        <v>0</v>
      </c>
      <c r="L89" s="160">
        <v>12</v>
      </c>
      <c r="M89" s="160">
        <f t="shared" si="10"/>
        <v>0</v>
      </c>
      <c r="N89" s="159">
        <v>0</v>
      </c>
      <c r="O89" s="159">
        <f t="shared" si="11"/>
        <v>0</v>
      </c>
      <c r="P89" s="159">
        <v>0</v>
      </c>
      <c r="Q89" s="159">
        <f t="shared" si="12"/>
        <v>0</v>
      </c>
      <c r="R89" s="160"/>
      <c r="S89" s="160" t="s">
        <v>114</v>
      </c>
      <c r="T89" s="160" t="s">
        <v>114</v>
      </c>
      <c r="U89" s="160">
        <v>0</v>
      </c>
      <c r="V89" s="160">
        <f t="shared" si="13"/>
        <v>0</v>
      </c>
      <c r="W89" s="160"/>
      <c r="X89" s="160" t="s">
        <v>115</v>
      </c>
      <c r="Y89" s="160" t="s">
        <v>116</v>
      </c>
      <c r="Z89" s="150"/>
      <c r="AA89" s="150"/>
      <c r="AB89" s="150"/>
      <c r="AC89" s="150"/>
      <c r="AD89" s="150"/>
      <c r="AE89" s="150"/>
      <c r="AF89" s="150"/>
      <c r="AG89" s="150" t="s">
        <v>117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81">
        <v>38</v>
      </c>
      <c r="B90" s="182" t="s">
        <v>235</v>
      </c>
      <c r="C90" s="190" t="s">
        <v>236</v>
      </c>
      <c r="D90" s="183" t="s">
        <v>167</v>
      </c>
      <c r="E90" s="184">
        <v>0.18</v>
      </c>
      <c r="F90" s="185"/>
      <c r="G90" s="186">
        <f t="shared" si="7"/>
        <v>0</v>
      </c>
      <c r="H90" s="161"/>
      <c r="I90" s="160">
        <f t="shared" si="8"/>
        <v>0</v>
      </c>
      <c r="J90" s="161"/>
      <c r="K90" s="160">
        <f t="shared" si="9"/>
        <v>0</v>
      </c>
      <c r="L90" s="160">
        <v>12</v>
      </c>
      <c r="M90" s="160">
        <f t="shared" si="10"/>
        <v>0</v>
      </c>
      <c r="N90" s="159">
        <v>0</v>
      </c>
      <c r="O90" s="159">
        <f t="shared" si="11"/>
        <v>0</v>
      </c>
      <c r="P90" s="159">
        <v>0</v>
      </c>
      <c r="Q90" s="159">
        <f t="shared" si="12"/>
        <v>0</v>
      </c>
      <c r="R90" s="160"/>
      <c r="S90" s="160" t="s">
        <v>114</v>
      </c>
      <c r="T90" s="160" t="s">
        <v>181</v>
      </c>
      <c r="U90" s="160">
        <v>0</v>
      </c>
      <c r="V90" s="160">
        <f t="shared" si="13"/>
        <v>0</v>
      </c>
      <c r="W90" s="160"/>
      <c r="X90" s="160" t="s">
        <v>115</v>
      </c>
      <c r="Y90" s="160" t="s">
        <v>116</v>
      </c>
      <c r="Z90" s="150"/>
      <c r="AA90" s="150"/>
      <c r="AB90" s="150"/>
      <c r="AC90" s="150"/>
      <c r="AD90" s="150"/>
      <c r="AE90" s="150"/>
      <c r="AF90" s="150"/>
      <c r="AG90" s="150" t="s">
        <v>117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x14ac:dyDescent="0.2">
      <c r="A91" s="168" t="s">
        <v>109</v>
      </c>
      <c r="B91" s="169" t="s">
        <v>81</v>
      </c>
      <c r="C91" s="187" t="s">
        <v>29</v>
      </c>
      <c r="D91" s="170"/>
      <c r="E91" s="171"/>
      <c r="F91" s="172"/>
      <c r="G91" s="173">
        <f>SUMIF(AG92:AG92,"&lt;&gt;NOR",G92:G92)</f>
        <v>0</v>
      </c>
      <c r="H91" s="167"/>
      <c r="I91" s="167">
        <f>SUM(I92:I92)</f>
        <v>0</v>
      </c>
      <c r="J91" s="167"/>
      <c r="K91" s="167">
        <f>SUM(K92:K92)</f>
        <v>0</v>
      </c>
      <c r="L91" s="167"/>
      <c r="M91" s="167">
        <f>SUM(M92:M92)</f>
        <v>0</v>
      </c>
      <c r="N91" s="166"/>
      <c r="O91" s="166">
        <f>SUM(O92:O92)</f>
        <v>0</v>
      </c>
      <c r="P91" s="166"/>
      <c r="Q91" s="166">
        <f>SUM(Q92:Q92)</f>
        <v>0</v>
      </c>
      <c r="R91" s="167"/>
      <c r="S91" s="167"/>
      <c r="T91" s="167"/>
      <c r="U91" s="167"/>
      <c r="V91" s="167">
        <f>SUM(V92:V92)</f>
        <v>0</v>
      </c>
      <c r="W91" s="167"/>
      <c r="X91" s="167"/>
      <c r="Y91" s="167"/>
      <c r="AG91" t="s">
        <v>110</v>
      </c>
    </row>
    <row r="92" spans="1:60" outlineLevel="1" x14ac:dyDescent="0.2">
      <c r="A92" s="175">
        <v>39</v>
      </c>
      <c r="B92" s="176" t="s">
        <v>237</v>
      </c>
      <c r="C92" s="188" t="s">
        <v>238</v>
      </c>
      <c r="D92" s="177" t="s">
        <v>239</v>
      </c>
      <c r="E92" s="178">
        <v>1</v>
      </c>
      <c r="F92" s="179"/>
      <c r="G92" s="180">
        <f>ROUND(E92*F92,2)</f>
        <v>0</v>
      </c>
      <c r="H92" s="161"/>
      <c r="I92" s="160">
        <f>ROUND(E92*H92,2)</f>
        <v>0</v>
      </c>
      <c r="J92" s="161"/>
      <c r="K92" s="160">
        <f>ROUND(E92*J92,2)</f>
        <v>0</v>
      </c>
      <c r="L92" s="160">
        <v>12</v>
      </c>
      <c r="M92" s="160">
        <f>G92*(1+L92/100)</f>
        <v>0</v>
      </c>
      <c r="N92" s="159">
        <v>0</v>
      </c>
      <c r="O92" s="159">
        <f>ROUND(E92*N92,2)</f>
        <v>0</v>
      </c>
      <c r="P92" s="159">
        <v>0</v>
      </c>
      <c r="Q92" s="159">
        <f>ROUND(E92*P92,2)</f>
        <v>0</v>
      </c>
      <c r="R92" s="160"/>
      <c r="S92" s="160" t="s">
        <v>180</v>
      </c>
      <c r="T92" s="160" t="s">
        <v>181</v>
      </c>
      <c r="U92" s="160">
        <v>0</v>
      </c>
      <c r="V92" s="160">
        <f>ROUND(E92*U92,2)</f>
        <v>0</v>
      </c>
      <c r="W92" s="160"/>
      <c r="X92" s="160" t="s">
        <v>237</v>
      </c>
      <c r="Y92" s="160" t="s">
        <v>116</v>
      </c>
      <c r="Z92" s="150"/>
      <c r="AA92" s="150"/>
      <c r="AB92" s="150"/>
      <c r="AC92" s="150"/>
      <c r="AD92" s="150"/>
      <c r="AE92" s="150"/>
      <c r="AF92" s="150"/>
      <c r="AG92" s="150" t="s">
        <v>240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x14ac:dyDescent="0.2">
      <c r="A93" s="3"/>
      <c r="B93" s="4"/>
      <c r="C93" s="192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v>12</v>
      </c>
      <c r="AF93">
        <v>21</v>
      </c>
      <c r="AG93" t="s">
        <v>95</v>
      </c>
    </row>
    <row r="94" spans="1:60" x14ac:dyDescent="0.2">
      <c r="A94" s="153"/>
      <c r="B94" s="154" t="s">
        <v>31</v>
      </c>
      <c r="C94" s="193"/>
      <c r="D94" s="155"/>
      <c r="E94" s="156"/>
      <c r="F94" s="156"/>
      <c r="G94" s="174">
        <f>G8+G17+G28+G46+G48+G53+G65+G72+G82+G91</f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E94">
        <f>SUMIF(L7:L92,AE93,G7:G92)</f>
        <v>0</v>
      </c>
      <c r="AF94">
        <f>SUMIF(L7:L92,AF93,G7:G92)</f>
        <v>0</v>
      </c>
      <c r="AG94" t="s">
        <v>241</v>
      </c>
    </row>
    <row r="95" spans="1:60" x14ac:dyDescent="0.2">
      <c r="A95" s="3"/>
      <c r="B95" s="4"/>
      <c r="C95" s="192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3"/>
      <c r="B96" s="4"/>
      <c r="C96" s="192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">
      <c r="A97" s="259" t="s">
        <v>242</v>
      </c>
      <c r="B97" s="259"/>
      <c r="C97" s="260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 x14ac:dyDescent="0.2">
      <c r="A98" s="261"/>
      <c r="B98" s="262"/>
      <c r="C98" s="263"/>
      <c r="D98" s="262"/>
      <c r="E98" s="262"/>
      <c r="F98" s="262"/>
      <c r="G98" s="264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G98" t="s">
        <v>243</v>
      </c>
    </row>
    <row r="99" spans="1:33" x14ac:dyDescent="0.2">
      <c r="A99" s="265"/>
      <c r="B99" s="266"/>
      <c r="C99" s="267"/>
      <c r="D99" s="266"/>
      <c r="E99" s="266"/>
      <c r="F99" s="266"/>
      <c r="G99" s="268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">
      <c r="A100" s="265"/>
      <c r="B100" s="266"/>
      <c r="C100" s="267"/>
      <c r="D100" s="266"/>
      <c r="E100" s="266"/>
      <c r="F100" s="266"/>
      <c r="G100" s="268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">
      <c r="A101" s="265"/>
      <c r="B101" s="266"/>
      <c r="C101" s="267"/>
      <c r="D101" s="266"/>
      <c r="E101" s="266"/>
      <c r="F101" s="266"/>
      <c r="G101" s="26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">
      <c r="A102" s="269"/>
      <c r="B102" s="270"/>
      <c r="C102" s="271"/>
      <c r="D102" s="270"/>
      <c r="E102" s="270"/>
      <c r="F102" s="270"/>
      <c r="G102" s="272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2">
      <c r="A103" s="3"/>
      <c r="B103" s="4"/>
      <c r="C103" s="192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 x14ac:dyDescent="0.2">
      <c r="C104" s="194"/>
      <c r="D104" s="10"/>
      <c r="AG104" t="s">
        <v>244</v>
      </c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wnOJI0l0YfrvaXVWk5D35G4DvS7tH9A7fy/BvU0cg1u+YgRYBeCz9YAZthasOYlKD6uSFaUoLYYUdFt20utpw==" saltValue="ObQUHOWu3RQSA1m5PDVHLg==" spinCount="100000" sheet="1" objects="1" scenarios="1"/>
  <mergeCells count="6">
    <mergeCell ref="A98:G102"/>
    <mergeCell ref="A1:G1"/>
    <mergeCell ref="C2:G2"/>
    <mergeCell ref="C3:G3"/>
    <mergeCell ref="C4:G4"/>
    <mergeCell ref="A97:C97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Kratina</dc:creator>
  <cp:lastModifiedBy>Mokrý Tomáš</cp:lastModifiedBy>
  <cp:lastPrinted>2019-03-19T12:27:02Z</cp:lastPrinted>
  <dcterms:created xsi:type="dcterms:W3CDTF">2009-04-08T07:15:50Z</dcterms:created>
  <dcterms:modified xsi:type="dcterms:W3CDTF">2025-09-19T09:32:19Z</dcterms:modified>
</cp:coreProperties>
</file>